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wustenberg\Box Sync\CCRO\Partner Relations\Insights\Compendium\Compendium 2022\Analysis\Connected Users\"/>
    </mc:Choice>
  </mc:AlternateContent>
  <xr:revisionPtr revIDLastSave="0" documentId="13_ncr:1_{2D96C9B3-4B2B-4AE1-8D14-0DBEEBE34E42}" xr6:coauthVersionLast="47" xr6:coauthVersionMax="47" xr10:uidLastSave="{00000000-0000-0000-0000-000000000000}"/>
  <bookViews>
    <workbookView xWindow="-120" yWindow="-120" windowWidth="29040" windowHeight="15840" activeTab="1" xr2:uid="{FACDDCBD-3929-4363-8038-CBEEED66A324}"/>
  </bookViews>
  <sheets>
    <sheet name="Table Market Share" sheetId="1" r:id="rId1"/>
    <sheet name="Connectivity Remit" sheetId="12" r:id="rId2"/>
    <sheet name="Connected Institutions" sheetId="5" r:id="rId3"/>
    <sheet name="Users" sheetId="6" r:id="rId4"/>
    <sheet name="Table _Typical IP Link capacity" sheetId="2" r:id="rId5"/>
    <sheet name="Aver High cap conn Share" sheetId="13" r:id="rId6"/>
    <sheet name="Traffic carriers" sheetId="7" r:id="rId7"/>
    <sheet name="Average Traffic" sheetId="8" r:id="rId8"/>
    <sheet name="Peak traffic" sheetId="9" r:id="rId9"/>
    <sheet name="Table _Highest IP Link capacity" sheetId="3" r:id="rId10"/>
    <sheet name="Table Traffic Growth % " sheetId="4" r:id="rId11"/>
    <sheet name="Charging_Levels _Commercial" sheetId="10" r:id="rId12"/>
    <sheet name="Foreign Campuses" sheetId="11" r:id="rId13"/>
  </sheets>
  <definedNames>
    <definedName name="_xlnm._FilterDatabase" localSheetId="5" hidden="1">'Aver High cap conn Share'!$AA$5:$AX$5</definedName>
    <definedName name="_xlnm._FilterDatabase" localSheetId="7" hidden="1">'Average Traffic'!$B$5:$CK$5</definedName>
    <definedName name="_xlnm._FilterDatabase" localSheetId="11" hidden="1">'Charging_Levels _Commercial'!$A$4:$AF$47</definedName>
    <definedName name="_xlnm._FilterDatabase" localSheetId="2" hidden="1">'Connected Institutions'!$AN$5:$AX$48</definedName>
    <definedName name="_xlnm._FilterDatabase" localSheetId="1" hidden="1">'Connectivity Remit'!$BU$8:$CP$51</definedName>
    <definedName name="_xlnm._FilterDatabase" localSheetId="12" hidden="1">'Foreign Campuses'!$B$5:$AC$5</definedName>
    <definedName name="_xlnm._FilterDatabase" localSheetId="8" hidden="1">'Peak traffic'!$AU$6:$CM$6</definedName>
    <definedName name="_xlnm._FilterDatabase" localSheetId="9" hidden="1">'Table _Highest IP Link capacity'!$B$33:$CH$33</definedName>
    <definedName name="_xlnm._FilterDatabase" localSheetId="4" hidden="1">'Table _Typical IP Link capacity'!$A$33:$CS$33</definedName>
    <definedName name="_xlnm._FilterDatabase" localSheetId="0" hidden="1">'Table Market Share'!$AO$8:$CI$8</definedName>
    <definedName name="_xlnm._FilterDatabase" localSheetId="10" hidden="1">'Table Traffic Growth % '!$AL$5:$BO$5</definedName>
    <definedName name="_xlnm._FilterDatabase" localSheetId="6" hidden="1">'Traffic carriers'!$AB$3:$AL$46</definedName>
    <definedName name="_xlnm._FilterDatabase" localSheetId="3" hidden="1">Users!$AO$4:$BE$4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2" i="11" l="1"/>
  <c r="F52" i="11"/>
  <c r="G51" i="11"/>
  <c r="F51" i="11"/>
  <c r="L51" i="11"/>
  <c r="M51" i="11"/>
  <c r="L52" i="11"/>
  <c r="M52" i="11"/>
  <c r="M133" i="3"/>
  <c r="L133" i="3"/>
  <c r="K133" i="3"/>
  <c r="J133" i="3"/>
  <c r="I133" i="3"/>
  <c r="H133" i="3"/>
  <c r="G133" i="3"/>
  <c r="F133" i="3"/>
  <c r="E133" i="3"/>
  <c r="D133" i="3"/>
  <c r="M132" i="3"/>
  <c r="L132" i="3"/>
  <c r="K132" i="3"/>
  <c r="J132" i="3"/>
  <c r="I132" i="3"/>
  <c r="H132" i="3"/>
  <c r="G132" i="3"/>
  <c r="F132" i="3"/>
  <c r="E132" i="3"/>
  <c r="D132" i="3"/>
  <c r="M131" i="3"/>
  <c r="L131" i="3"/>
  <c r="K131" i="3"/>
  <c r="J131" i="3"/>
  <c r="I131" i="3"/>
  <c r="H131" i="3"/>
  <c r="G131" i="3"/>
  <c r="F131" i="3"/>
  <c r="E131" i="3"/>
  <c r="D131" i="3"/>
  <c r="M130" i="3"/>
  <c r="L130" i="3"/>
  <c r="K130" i="3"/>
  <c r="J130" i="3"/>
  <c r="I130" i="3"/>
  <c r="H130" i="3"/>
  <c r="G130" i="3"/>
  <c r="F130" i="3"/>
  <c r="E130" i="3"/>
  <c r="D130" i="3"/>
  <c r="M129" i="3"/>
  <c r="L129" i="3"/>
  <c r="K129" i="3"/>
  <c r="J129" i="3"/>
  <c r="I129" i="3"/>
  <c r="H129" i="3"/>
  <c r="G129" i="3"/>
  <c r="F129" i="3"/>
  <c r="E129" i="3"/>
  <c r="D129" i="3"/>
  <c r="M128" i="3"/>
  <c r="L128" i="3"/>
  <c r="K128" i="3"/>
  <c r="J128" i="3"/>
  <c r="I128" i="3"/>
  <c r="H128" i="3"/>
  <c r="G128" i="3"/>
  <c r="F128" i="3"/>
  <c r="E128" i="3"/>
  <c r="D128" i="3"/>
  <c r="M127" i="3"/>
  <c r="L127" i="3"/>
  <c r="K127" i="3"/>
  <c r="J127" i="3"/>
  <c r="I127" i="3"/>
  <c r="H127" i="3"/>
  <c r="G127" i="3"/>
  <c r="F127" i="3"/>
  <c r="E127" i="3"/>
  <c r="D127" i="3"/>
  <c r="M126" i="3"/>
  <c r="L126" i="3"/>
  <c r="K126" i="3"/>
  <c r="J126" i="3"/>
  <c r="I126" i="3"/>
  <c r="H126" i="3"/>
  <c r="G126" i="3"/>
  <c r="F126" i="3"/>
  <c r="E126" i="3"/>
  <c r="D126" i="3"/>
  <c r="M125" i="3"/>
  <c r="L125" i="3"/>
  <c r="K125" i="3"/>
  <c r="J125" i="3"/>
  <c r="I125" i="3"/>
  <c r="H125" i="3"/>
  <c r="G125" i="3"/>
  <c r="F125" i="3"/>
  <c r="E125" i="3"/>
  <c r="D125" i="3"/>
  <c r="M124" i="3"/>
  <c r="L124" i="3"/>
  <c r="K124" i="3"/>
  <c r="J124" i="3"/>
  <c r="I124" i="3"/>
  <c r="H124" i="3"/>
  <c r="G124" i="3"/>
  <c r="F124" i="3"/>
  <c r="E124" i="3"/>
  <c r="D124" i="3"/>
  <c r="M123" i="3"/>
  <c r="L123" i="3"/>
  <c r="K123" i="3"/>
  <c r="J123" i="3"/>
  <c r="I123" i="3"/>
  <c r="H123" i="3"/>
  <c r="G123" i="3"/>
  <c r="F123" i="3"/>
  <c r="E123" i="3"/>
  <c r="D123" i="3"/>
  <c r="M122" i="3"/>
  <c r="L122" i="3"/>
  <c r="K122" i="3"/>
  <c r="J122" i="3"/>
  <c r="I122" i="3"/>
  <c r="H122" i="3"/>
  <c r="G122" i="3"/>
  <c r="F122" i="3"/>
  <c r="E122" i="3"/>
  <c r="D122" i="3"/>
  <c r="M121" i="3"/>
  <c r="L121" i="3"/>
  <c r="K121" i="3"/>
  <c r="J121" i="3"/>
  <c r="I121" i="3"/>
  <c r="H121" i="3"/>
  <c r="G121" i="3"/>
  <c r="F121" i="3"/>
  <c r="E121" i="3"/>
  <c r="D121" i="3"/>
  <c r="M120" i="3"/>
  <c r="L120" i="3"/>
  <c r="K120" i="3"/>
  <c r="J120" i="3"/>
  <c r="I120" i="3"/>
  <c r="H120" i="3"/>
  <c r="G120" i="3"/>
  <c r="F120" i="3"/>
  <c r="E120" i="3"/>
  <c r="D120" i="3"/>
  <c r="M119" i="3"/>
  <c r="L119" i="3"/>
  <c r="K119" i="3"/>
  <c r="J119" i="3"/>
  <c r="I119" i="3"/>
  <c r="H119" i="3"/>
  <c r="G119" i="3"/>
  <c r="F119" i="3"/>
  <c r="E119" i="3"/>
  <c r="D119" i="3"/>
  <c r="M118" i="3"/>
  <c r="L118" i="3"/>
  <c r="K118" i="3"/>
  <c r="J118" i="3"/>
  <c r="I118" i="3"/>
  <c r="H118" i="3"/>
  <c r="G118" i="3"/>
  <c r="F118" i="3"/>
  <c r="E118" i="3"/>
  <c r="D118" i="3"/>
  <c r="M117" i="3"/>
  <c r="L117" i="3"/>
  <c r="K117" i="3"/>
  <c r="J117" i="3"/>
  <c r="I117" i="3"/>
  <c r="H117" i="3"/>
  <c r="G117" i="3"/>
  <c r="F117" i="3"/>
  <c r="E117" i="3"/>
  <c r="D117" i="3"/>
  <c r="M116" i="3"/>
  <c r="L116" i="3"/>
  <c r="K116" i="3"/>
  <c r="J116" i="3"/>
  <c r="I116" i="3"/>
  <c r="H116" i="3"/>
  <c r="G116" i="3"/>
  <c r="F116" i="3"/>
  <c r="E116" i="3"/>
  <c r="D116" i="3"/>
  <c r="M115" i="3"/>
  <c r="L115" i="3"/>
  <c r="K115" i="3"/>
  <c r="J115" i="3"/>
  <c r="I115" i="3"/>
  <c r="H115" i="3"/>
  <c r="G115" i="3"/>
  <c r="F115" i="3"/>
  <c r="E115" i="3"/>
  <c r="D115" i="3"/>
  <c r="M114" i="3"/>
  <c r="L114" i="3"/>
  <c r="K114" i="3"/>
  <c r="J114" i="3"/>
  <c r="I114" i="3"/>
  <c r="H114" i="3"/>
  <c r="G114" i="3"/>
  <c r="F114" i="3"/>
  <c r="E114" i="3"/>
  <c r="D114" i="3"/>
  <c r="M113" i="3"/>
  <c r="L113" i="3"/>
  <c r="K113" i="3"/>
  <c r="J113" i="3"/>
  <c r="I113" i="3"/>
  <c r="H113" i="3"/>
  <c r="G113" i="3"/>
  <c r="F113" i="3"/>
  <c r="E113" i="3"/>
  <c r="D113" i="3"/>
  <c r="M112" i="3"/>
  <c r="L112" i="3"/>
  <c r="K112" i="3"/>
  <c r="J112" i="3"/>
  <c r="I112" i="3"/>
  <c r="H112" i="3"/>
  <c r="G112" i="3"/>
  <c r="F112" i="3"/>
  <c r="E112" i="3"/>
  <c r="D112" i="3"/>
  <c r="M111" i="3"/>
  <c r="L111" i="3"/>
  <c r="K111" i="3"/>
  <c r="J111" i="3"/>
  <c r="I111" i="3"/>
  <c r="H111" i="3"/>
  <c r="G111" i="3"/>
  <c r="F111" i="3"/>
  <c r="E111" i="3"/>
  <c r="D111" i="3"/>
  <c r="M110" i="3"/>
  <c r="L110" i="3"/>
  <c r="K110" i="3"/>
  <c r="J110" i="3"/>
  <c r="I110" i="3"/>
  <c r="H110" i="3"/>
  <c r="G110" i="3"/>
  <c r="F110" i="3"/>
  <c r="E110" i="3"/>
  <c r="D110" i="3"/>
  <c r="M109" i="3"/>
  <c r="L109" i="3"/>
  <c r="K109" i="3"/>
  <c r="J109" i="3"/>
  <c r="I109" i="3"/>
  <c r="H109" i="3"/>
  <c r="G109" i="3"/>
  <c r="F109" i="3"/>
  <c r="E109" i="3"/>
  <c r="D109" i="3"/>
  <c r="M108" i="3"/>
  <c r="L108" i="3"/>
  <c r="K108" i="3"/>
  <c r="J108" i="3"/>
  <c r="I108" i="3"/>
  <c r="H108" i="3"/>
  <c r="G108" i="3"/>
  <c r="F108" i="3"/>
  <c r="E108" i="3"/>
  <c r="D108" i="3"/>
  <c r="M107" i="3"/>
  <c r="L107" i="3"/>
  <c r="K107" i="3"/>
  <c r="J107" i="3"/>
  <c r="I107" i="3"/>
  <c r="H107" i="3"/>
  <c r="G107" i="3"/>
  <c r="F107" i="3"/>
  <c r="E107" i="3"/>
  <c r="D107" i="3"/>
  <c r="M106" i="3"/>
  <c r="L106" i="3"/>
  <c r="K106" i="3"/>
  <c r="J106" i="3"/>
  <c r="I106" i="3"/>
  <c r="H106" i="3"/>
  <c r="G106" i="3"/>
  <c r="F106" i="3"/>
  <c r="E106" i="3"/>
  <c r="D106" i="3"/>
  <c r="M105" i="3"/>
  <c r="L105" i="3"/>
  <c r="K105" i="3"/>
  <c r="J105" i="3"/>
  <c r="I105" i="3"/>
  <c r="H105" i="3"/>
  <c r="G105" i="3"/>
  <c r="F105" i="3"/>
  <c r="E105" i="3"/>
  <c r="D105" i="3"/>
  <c r="M104" i="3"/>
  <c r="L104" i="3"/>
  <c r="K104" i="3"/>
  <c r="J104" i="3"/>
  <c r="I104" i="3"/>
  <c r="H104" i="3"/>
  <c r="G104" i="3"/>
  <c r="F104" i="3"/>
  <c r="E104" i="3"/>
  <c r="D104" i="3"/>
  <c r="M103" i="3"/>
  <c r="L103" i="3"/>
  <c r="K103" i="3"/>
  <c r="J103" i="3"/>
  <c r="I103" i="3"/>
  <c r="H103" i="3"/>
  <c r="G103" i="3"/>
  <c r="F103" i="3"/>
  <c r="E103" i="3"/>
  <c r="D103" i="3"/>
  <c r="M102" i="3"/>
  <c r="L102" i="3"/>
  <c r="K102" i="3"/>
  <c r="J102" i="3"/>
  <c r="I102" i="3"/>
  <c r="H102" i="3"/>
  <c r="G102" i="3"/>
  <c r="F102" i="3"/>
  <c r="E102" i="3"/>
  <c r="D102" i="3"/>
  <c r="M101" i="3"/>
  <c r="L101" i="3"/>
  <c r="K101" i="3"/>
  <c r="J101" i="3"/>
  <c r="I101" i="3"/>
  <c r="H101" i="3"/>
  <c r="G101" i="3"/>
  <c r="F101" i="3"/>
  <c r="E101" i="3"/>
  <c r="D101" i="3"/>
  <c r="M100" i="3"/>
  <c r="L100" i="3"/>
  <c r="K100" i="3"/>
  <c r="J100" i="3"/>
  <c r="I100" i="3"/>
  <c r="H100" i="3"/>
  <c r="G100" i="3"/>
  <c r="F100" i="3"/>
  <c r="E100" i="3"/>
  <c r="D100" i="3"/>
  <c r="M99" i="3"/>
  <c r="L99" i="3"/>
  <c r="K99" i="3"/>
  <c r="J99" i="3"/>
  <c r="I99" i="3"/>
  <c r="H99" i="3"/>
  <c r="G99" i="3"/>
  <c r="F99" i="3"/>
  <c r="E99" i="3"/>
  <c r="D99" i="3"/>
  <c r="M98" i="3"/>
  <c r="L98" i="3"/>
  <c r="K98" i="3"/>
  <c r="J98" i="3"/>
  <c r="I98" i="3"/>
  <c r="H98" i="3"/>
  <c r="G98" i="3"/>
  <c r="F98" i="3"/>
  <c r="E98" i="3"/>
  <c r="D98" i="3"/>
  <c r="M97" i="3"/>
  <c r="L97" i="3"/>
  <c r="K97" i="3"/>
  <c r="J97" i="3"/>
  <c r="I97" i="3"/>
  <c r="H97" i="3"/>
  <c r="G97" i="3"/>
  <c r="F97" i="3"/>
  <c r="E97" i="3"/>
  <c r="D97" i="3"/>
  <c r="M96" i="3"/>
  <c r="L96" i="3"/>
  <c r="K96" i="3"/>
  <c r="J96" i="3"/>
  <c r="I96" i="3"/>
  <c r="H96" i="3"/>
  <c r="G96" i="3"/>
  <c r="F96" i="3"/>
  <c r="E96" i="3"/>
  <c r="D96" i="3"/>
  <c r="M95" i="3"/>
  <c r="L95" i="3"/>
  <c r="K95" i="3"/>
  <c r="J95" i="3"/>
  <c r="I95" i="3"/>
  <c r="H95" i="3"/>
  <c r="G95" i="3"/>
  <c r="F95" i="3"/>
  <c r="E95" i="3"/>
  <c r="D95" i="3"/>
  <c r="M94" i="3"/>
  <c r="L94" i="3"/>
  <c r="K94" i="3"/>
  <c r="J94" i="3"/>
  <c r="I94" i="3"/>
  <c r="H94" i="3"/>
  <c r="G94" i="3"/>
  <c r="F94" i="3"/>
  <c r="E94" i="3"/>
  <c r="D94" i="3"/>
  <c r="M93" i="3"/>
  <c r="L93" i="3"/>
  <c r="K93" i="3"/>
  <c r="J93" i="3"/>
  <c r="I93" i="3"/>
  <c r="H93" i="3"/>
  <c r="G93" i="3"/>
  <c r="F93" i="3"/>
  <c r="E93" i="3"/>
  <c r="D93" i="3"/>
  <c r="M92" i="3"/>
  <c r="L92" i="3"/>
  <c r="K92" i="3"/>
  <c r="J92" i="3"/>
  <c r="I92" i="3"/>
  <c r="H92" i="3"/>
  <c r="G92" i="3"/>
  <c r="F92" i="3"/>
  <c r="E92" i="3"/>
  <c r="D92" i="3"/>
  <c r="M91" i="3"/>
  <c r="L91" i="3"/>
  <c r="K91" i="3"/>
  <c r="J91" i="3"/>
  <c r="I91" i="3"/>
  <c r="H91" i="3"/>
  <c r="G91" i="3"/>
  <c r="F91" i="3"/>
  <c r="E91" i="3"/>
  <c r="D91" i="3"/>
  <c r="M87" i="3"/>
  <c r="L87" i="3"/>
  <c r="K87" i="3"/>
  <c r="J87" i="3"/>
  <c r="I87" i="3"/>
  <c r="H87" i="3"/>
  <c r="G87" i="3"/>
  <c r="F87" i="3"/>
  <c r="E87" i="3"/>
  <c r="D87" i="3"/>
  <c r="M86" i="3"/>
  <c r="L86" i="3"/>
  <c r="K86" i="3"/>
  <c r="J86" i="3"/>
  <c r="I86" i="3"/>
  <c r="H86" i="3"/>
  <c r="G86" i="3"/>
  <c r="F86" i="3"/>
  <c r="E86" i="3"/>
  <c r="D86" i="3"/>
  <c r="M85" i="3"/>
  <c r="L85" i="3"/>
  <c r="K85" i="3"/>
  <c r="J85" i="3"/>
  <c r="I85" i="3"/>
  <c r="H85" i="3"/>
  <c r="G85" i="3"/>
  <c r="F85" i="3"/>
  <c r="E85" i="3"/>
  <c r="D85" i="3"/>
  <c r="M84" i="3"/>
  <c r="L84" i="3"/>
  <c r="K84" i="3"/>
  <c r="K88" i="3" s="1"/>
  <c r="J84" i="3"/>
  <c r="J88" i="3" s="1"/>
  <c r="I84" i="3"/>
  <c r="H84" i="3"/>
  <c r="G84" i="3"/>
  <c r="G88" i="3" s="1"/>
  <c r="F84" i="3"/>
  <c r="F88" i="3" s="1"/>
  <c r="E84" i="3"/>
  <c r="D84" i="3"/>
  <c r="M79" i="3"/>
  <c r="L79" i="3"/>
  <c r="K79" i="3"/>
  <c r="J79" i="3"/>
  <c r="I79" i="3"/>
  <c r="H79" i="3"/>
  <c r="G79" i="3"/>
  <c r="F79" i="3"/>
  <c r="E79" i="3"/>
  <c r="D79" i="3"/>
  <c r="M78" i="3"/>
  <c r="L78" i="3"/>
  <c r="K78" i="3"/>
  <c r="J78" i="3"/>
  <c r="I78" i="3"/>
  <c r="H78" i="3"/>
  <c r="G78" i="3"/>
  <c r="F78" i="3"/>
  <c r="E78" i="3"/>
  <c r="D78" i="3"/>
  <c r="M13" i="3"/>
  <c r="L13" i="3"/>
  <c r="K13" i="3"/>
  <c r="J13" i="3"/>
  <c r="I13" i="3"/>
  <c r="H13" i="3"/>
  <c r="G13" i="3"/>
  <c r="F13" i="3"/>
  <c r="E13" i="3"/>
  <c r="D13" i="3"/>
  <c r="M12" i="3"/>
  <c r="L12" i="3"/>
  <c r="K12" i="3"/>
  <c r="J12" i="3"/>
  <c r="I12" i="3"/>
  <c r="H12" i="3"/>
  <c r="G12" i="3"/>
  <c r="F12" i="3"/>
  <c r="E12" i="3"/>
  <c r="D12" i="3"/>
  <c r="M11" i="3"/>
  <c r="L11" i="3"/>
  <c r="K11" i="3"/>
  <c r="J11" i="3"/>
  <c r="I11" i="3"/>
  <c r="H11" i="3"/>
  <c r="G11" i="3"/>
  <c r="F11" i="3"/>
  <c r="E11" i="3"/>
  <c r="D11" i="3"/>
  <c r="M10" i="3"/>
  <c r="L10" i="3"/>
  <c r="K10" i="3"/>
  <c r="J10" i="3"/>
  <c r="I10" i="3"/>
  <c r="H10" i="3"/>
  <c r="G10" i="3"/>
  <c r="F10" i="3"/>
  <c r="E10" i="3"/>
  <c r="D10" i="3"/>
  <c r="M9" i="3"/>
  <c r="L9" i="3"/>
  <c r="K9" i="3"/>
  <c r="J9" i="3"/>
  <c r="I9" i="3"/>
  <c r="H9" i="3"/>
  <c r="G9" i="3"/>
  <c r="F9" i="3"/>
  <c r="E9" i="3"/>
  <c r="D9" i="3"/>
  <c r="M8" i="3"/>
  <c r="L8" i="3"/>
  <c r="K8" i="3"/>
  <c r="J8" i="3"/>
  <c r="I8" i="3"/>
  <c r="H8" i="3"/>
  <c r="G8" i="3"/>
  <c r="F8" i="3"/>
  <c r="E8" i="3"/>
  <c r="D8" i="3"/>
  <c r="M7" i="3"/>
  <c r="M14" i="3" s="1"/>
  <c r="M27" i="3" s="1"/>
  <c r="L7" i="3"/>
  <c r="L14" i="3" s="1"/>
  <c r="L27" i="3" s="1"/>
  <c r="K7" i="3"/>
  <c r="J7" i="3"/>
  <c r="I7" i="3"/>
  <c r="I14" i="3" s="1"/>
  <c r="I27" i="3" s="1"/>
  <c r="H7" i="3"/>
  <c r="H14" i="3" s="1"/>
  <c r="H27" i="3" s="1"/>
  <c r="G7" i="3"/>
  <c r="F7" i="3"/>
  <c r="E7" i="3"/>
  <c r="E14" i="3" s="1"/>
  <c r="E27" i="3" s="1"/>
  <c r="D7" i="3"/>
  <c r="M56" i="7"/>
  <c r="L56" i="7"/>
  <c r="K56" i="7"/>
  <c r="J56" i="7"/>
  <c r="I56" i="7"/>
  <c r="H56" i="7"/>
  <c r="G56" i="7"/>
  <c r="F56" i="7"/>
  <c r="E56" i="7"/>
  <c r="D56" i="7"/>
  <c r="M55" i="7"/>
  <c r="L55" i="7"/>
  <c r="K55" i="7"/>
  <c r="J55" i="7"/>
  <c r="I55" i="7"/>
  <c r="H55" i="7"/>
  <c r="G55" i="7"/>
  <c r="F55" i="7"/>
  <c r="E55" i="7"/>
  <c r="D55" i="7"/>
  <c r="M54" i="7"/>
  <c r="L54" i="7"/>
  <c r="K54" i="7"/>
  <c r="J54" i="7"/>
  <c r="I54" i="7"/>
  <c r="H54" i="7"/>
  <c r="G54" i="7"/>
  <c r="F54" i="7"/>
  <c r="E54" i="7"/>
  <c r="D54" i="7"/>
  <c r="M53" i="7"/>
  <c r="L53" i="7"/>
  <c r="K53" i="7"/>
  <c r="J53" i="7"/>
  <c r="I53" i="7"/>
  <c r="H53" i="7"/>
  <c r="G53" i="7"/>
  <c r="F53" i="7"/>
  <c r="E53" i="7"/>
  <c r="D53" i="7"/>
  <c r="M52" i="7"/>
  <c r="L52" i="7"/>
  <c r="K52" i="7"/>
  <c r="J52" i="7"/>
  <c r="I52" i="7"/>
  <c r="H52" i="7"/>
  <c r="G52" i="7"/>
  <c r="F52" i="7"/>
  <c r="E52" i="7"/>
  <c r="D52" i="7"/>
  <c r="M51" i="7"/>
  <c r="L51" i="7"/>
  <c r="K51" i="7"/>
  <c r="J51" i="7"/>
  <c r="I51" i="7"/>
  <c r="H51" i="7"/>
  <c r="G51" i="7"/>
  <c r="F51" i="7"/>
  <c r="E51" i="7"/>
  <c r="D51" i="7"/>
  <c r="M48" i="7"/>
  <c r="L48" i="7"/>
  <c r="K48" i="7"/>
  <c r="J48" i="7"/>
  <c r="I48" i="7"/>
  <c r="H48" i="7"/>
  <c r="G48" i="7"/>
  <c r="F48" i="7"/>
  <c r="E48" i="7"/>
  <c r="D48" i="7"/>
  <c r="M136" i="2"/>
  <c r="L136" i="2"/>
  <c r="K136" i="2"/>
  <c r="J136" i="2"/>
  <c r="I136" i="2"/>
  <c r="H136" i="2"/>
  <c r="G136" i="2"/>
  <c r="F136" i="2"/>
  <c r="E136" i="2"/>
  <c r="D136" i="2"/>
  <c r="M87" i="2"/>
  <c r="L87" i="2"/>
  <c r="K87" i="2"/>
  <c r="J87" i="2"/>
  <c r="I87" i="2"/>
  <c r="H87" i="2"/>
  <c r="G87" i="2"/>
  <c r="F87" i="2"/>
  <c r="E87" i="2"/>
  <c r="D87" i="2"/>
  <c r="M86" i="2"/>
  <c r="L86" i="2"/>
  <c r="K86" i="2"/>
  <c r="J86" i="2"/>
  <c r="I86" i="2"/>
  <c r="H86" i="2"/>
  <c r="G86" i="2"/>
  <c r="F86" i="2"/>
  <c r="E86" i="2"/>
  <c r="D86" i="2"/>
  <c r="M85" i="2"/>
  <c r="L85" i="2"/>
  <c r="K85" i="2"/>
  <c r="J85" i="2"/>
  <c r="I85" i="2"/>
  <c r="H85" i="2"/>
  <c r="G85" i="2"/>
  <c r="F85" i="2"/>
  <c r="E85" i="2"/>
  <c r="D85" i="2"/>
  <c r="M84" i="2"/>
  <c r="L84" i="2"/>
  <c r="K84" i="2"/>
  <c r="J84" i="2"/>
  <c r="J88" i="2" s="1"/>
  <c r="I84" i="2"/>
  <c r="H84" i="2"/>
  <c r="G84" i="2"/>
  <c r="F84" i="2"/>
  <c r="F88" i="2" s="1"/>
  <c r="E84" i="2"/>
  <c r="D84" i="2"/>
  <c r="M81" i="2"/>
  <c r="L81" i="2"/>
  <c r="K81" i="2"/>
  <c r="J81" i="2"/>
  <c r="I81" i="2"/>
  <c r="H81" i="2"/>
  <c r="G81" i="2"/>
  <c r="F81" i="2"/>
  <c r="E81" i="2"/>
  <c r="D81" i="2"/>
  <c r="M78" i="2"/>
  <c r="M79" i="2" s="1"/>
  <c r="L78" i="2"/>
  <c r="L79" i="2" s="1"/>
  <c r="K78" i="2"/>
  <c r="K79" i="2" s="1"/>
  <c r="J78" i="2"/>
  <c r="J79" i="2" s="1"/>
  <c r="I78" i="2"/>
  <c r="I79" i="2" s="1"/>
  <c r="H78" i="2"/>
  <c r="H79" i="2" s="1"/>
  <c r="G78" i="2"/>
  <c r="G79" i="2" s="1"/>
  <c r="F78" i="2"/>
  <c r="F79" i="2" s="1"/>
  <c r="E78" i="2"/>
  <c r="E79" i="2" s="1"/>
  <c r="D78" i="2"/>
  <c r="D79" i="2" s="1"/>
  <c r="M13" i="2"/>
  <c r="L13" i="2"/>
  <c r="K13" i="2"/>
  <c r="J13" i="2"/>
  <c r="I13" i="2"/>
  <c r="H13" i="2"/>
  <c r="G13" i="2"/>
  <c r="F13" i="2"/>
  <c r="E13" i="2"/>
  <c r="D13" i="2"/>
  <c r="M12" i="2"/>
  <c r="L12" i="2"/>
  <c r="K12" i="2"/>
  <c r="J12" i="2"/>
  <c r="I12" i="2"/>
  <c r="H12" i="2"/>
  <c r="G12" i="2"/>
  <c r="F12" i="2"/>
  <c r="E12" i="2"/>
  <c r="D12" i="2"/>
  <c r="M11" i="2"/>
  <c r="L11" i="2"/>
  <c r="K11" i="2"/>
  <c r="J11" i="2"/>
  <c r="I11" i="2"/>
  <c r="H11" i="2"/>
  <c r="G11" i="2"/>
  <c r="F11" i="2"/>
  <c r="E11" i="2"/>
  <c r="D11" i="2"/>
  <c r="M10" i="2"/>
  <c r="L10" i="2"/>
  <c r="K10" i="2"/>
  <c r="J10" i="2"/>
  <c r="I10" i="2"/>
  <c r="H10" i="2"/>
  <c r="G10" i="2"/>
  <c r="F10" i="2"/>
  <c r="E10" i="2"/>
  <c r="D10" i="2"/>
  <c r="M9" i="2"/>
  <c r="L9" i="2"/>
  <c r="K9" i="2"/>
  <c r="J9" i="2"/>
  <c r="I9" i="2"/>
  <c r="H9" i="2"/>
  <c r="G9" i="2"/>
  <c r="F9" i="2"/>
  <c r="E9" i="2"/>
  <c r="D9" i="2"/>
  <c r="M8" i="2"/>
  <c r="L8" i="2"/>
  <c r="K8" i="2"/>
  <c r="J8" i="2"/>
  <c r="I8" i="2"/>
  <c r="H8" i="2"/>
  <c r="G8" i="2"/>
  <c r="F8" i="2"/>
  <c r="E8" i="2"/>
  <c r="D8" i="2"/>
  <c r="M7" i="2"/>
  <c r="L7" i="2"/>
  <c r="K7" i="2"/>
  <c r="J7" i="2"/>
  <c r="I7" i="2"/>
  <c r="H7" i="2"/>
  <c r="G7" i="2"/>
  <c r="F7" i="2"/>
  <c r="E7" i="2"/>
  <c r="D7" i="2"/>
  <c r="M57" i="6"/>
  <c r="K57" i="6"/>
  <c r="I57" i="6"/>
  <c r="H57" i="6"/>
  <c r="G57" i="6"/>
  <c r="F57" i="6"/>
  <c r="D57" i="6"/>
  <c r="M56" i="6"/>
  <c r="L56" i="6"/>
  <c r="K56" i="6"/>
  <c r="J56" i="6"/>
  <c r="I56" i="6"/>
  <c r="H56" i="6"/>
  <c r="G56" i="6"/>
  <c r="F56" i="6"/>
  <c r="E56" i="6"/>
  <c r="D56" i="6"/>
  <c r="M49" i="6"/>
  <c r="L49" i="6"/>
  <c r="K49" i="6"/>
  <c r="J49" i="6"/>
  <c r="I49" i="6"/>
  <c r="H49" i="6"/>
  <c r="G49" i="6"/>
  <c r="F49" i="6"/>
  <c r="E49" i="6"/>
  <c r="D49" i="6"/>
  <c r="W56" i="12"/>
  <c r="W62" i="12" s="1"/>
  <c r="V56" i="12"/>
  <c r="V62" i="12" s="1"/>
  <c r="U56" i="12"/>
  <c r="U62" i="12" s="1"/>
  <c r="T56" i="12"/>
  <c r="T62" i="12" s="1"/>
  <c r="S56" i="12"/>
  <c r="S62" i="12" s="1"/>
  <c r="R56" i="12"/>
  <c r="R62" i="12" s="1"/>
  <c r="Q56" i="12"/>
  <c r="Q62" i="12" s="1"/>
  <c r="P56" i="12"/>
  <c r="P62" i="12" s="1"/>
  <c r="O56" i="12"/>
  <c r="O62" i="12" s="1"/>
  <c r="N56" i="12"/>
  <c r="N62" i="12" s="1"/>
  <c r="M56" i="12"/>
  <c r="M62" i="12" s="1"/>
  <c r="L56" i="12"/>
  <c r="L62" i="12" s="1"/>
  <c r="K56" i="12"/>
  <c r="K62" i="12" s="1"/>
  <c r="J56" i="12"/>
  <c r="J62" i="12" s="1"/>
  <c r="I56" i="12"/>
  <c r="I62" i="12" s="1"/>
  <c r="H56" i="12"/>
  <c r="H62" i="12" s="1"/>
  <c r="G56" i="12"/>
  <c r="G62" i="12" s="1"/>
  <c r="F56" i="12"/>
  <c r="F62" i="12" s="1"/>
  <c r="E56" i="12"/>
  <c r="E62" i="12" s="1"/>
  <c r="W55" i="12"/>
  <c r="W61" i="12" s="1"/>
  <c r="V55" i="12"/>
  <c r="V61" i="12" s="1"/>
  <c r="U55" i="12"/>
  <c r="U61" i="12" s="1"/>
  <c r="T55" i="12"/>
  <c r="T61" i="12" s="1"/>
  <c r="S55" i="12"/>
  <c r="S61" i="12" s="1"/>
  <c r="R55" i="12"/>
  <c r="R61" i="12" s="1"/>
  <c r="Q55" i="12"/>
  <c r="Q61" i="12" s="1"/>
  <c r="P55" i="12"/>
  <c r="P61" i="12" s="1"/>
  <c r="O55" i="12"/>
  <c r="O61" i="12" s="1"/>
  <c r="N55" i="12"/>
  <c r="N61" i="12" s="1"/>
  <c r="M55" i="12"/>
  <c r="M61" i="12" s="1"/>
  <c r="L55" i="12"/>
  <c r="L61" i="12" s="1"/>
  <c r="K55" i="12"/>
  <c r="K61" i="12" s="1"/>
  <c r="J55" i="12"/>
  <c r="J61" i="12" s="1"/>
  <c r="I55" i="12"/>
  <c r="I61" i="12" s="1"/>
  <c r="H55" i="12"/>
  <c r="H61" i="12" s="1"/>
  <c r="G55" i="12"/>
  <c r="G61" i="12" s="1"/>
  <c r="F55" i="12"/>
  <c r="F61" i="12" s="1"/>
  <c r="E55" i="12"/>
  <c r="E61" i="12" s="1"/>
  <c r="W54" i="12"/>
  <c r="W60" i="12" s="1"/>
  <c r="V54" i="12"/>
  <c r="V60" i="12" s="1"/>
  <c r="U54" i="12"/>
  <c r="U60" i="12" s="1"/>
  <c r="T54" i="12"/>
  <c r="T60" i="12" s="1"/>
  <c r="S54" i="12"/>
  <c r="S60" i="12" s="1"/>
  <c r="R54" i="12"/>
  <c r="R60" i="12" s="1"/>
  <c r="Q54" i="12"/>
  <c r="Q60" i="12" s="1"/>
  <c r="P54" i="12"/>
  <c r="P60" i="12" s="1"/>
  <c r="O54" i="12"/>
  <c r="O60" i="12" s="1"/>
  <c r="N54" i="12"/>
  <c r="N60" i="12" s="1"/>
  <c r="M54" i="12"/>
  <c r="M60" i="12" s="1"/>
  <c r="L54" i="12"/>
  <c r="L60" i="12" s="1"/>
  <c r="K54" i="12"/>
  <c r="K60" i="12" s="1"/>
  <c r="J54" i="12"/>
  <c r="J60" i="12" s="1"/>
  <c r="I54" i="12"/>
  <c r="I60" i="12" s="1"/>
  <c r="H54" i="12"/>
  <c r="H60" i="12" s="1"/>
  <c r="G54" i="12"/>
  <c r="G60" i="12" s="1"/>
  <c r="F54" i="12"/>
  <c r="F60" i="12" s="1"/>
  <c r="E54" i="12"/>
  <c r="E60" i="12" s="1"/>
  <c r="W53" i="12"/>
  <c r="W59" i="12" s="1"/>
  <c r="V53" i="12"/>
  <c r="V59" i="12" s="1"/>
  <c r="U53" i="12"/>
  <c r="U59" i="12" s="1"/>
  <c r="T53" i="12"/>
  <c r="T59" i="12" s="1"/>
  <c r="S53" i="12"/>
  <c r="S59" i="12" s="1"/>
  <c r="R53" i="12"/>
  <c r="R59" i="12" s="1"/>
  <c r="Q53" i="12"/>
  <c r="Q59" i="12" s="1"/>
  <c r="P53" i="12"/>
  <c r="P59" i="12" s="1"/>
  <c r="O53" i="12"/>
  <c r="O59" i="12" s="1"/>
  <c r="N53" i="12"/>
  <c r="N59" i="12" s="1"/>
  <c r="M53" i="12"/>
  <c r="M59" i="12" s="1"/>
  <c r="L53" i="12"/>
  <c r="L59" i="12" s="1"/>
  <c r="K53" i="12"/>
  <c r="K59" i="12" s="1"/>
  <c r="J53" i="12"/>
  <c r="J59" i="12" s="1"/>
  <c r="I53" i="12"/>
  <c r="I59" i="12" s="1"/>
  <c r="H53" i="12"/>
  <c r="H59" i="12" s="1"/>
  <c r="G53" i="12"/>
  <c r="G59" i="12" s="1"/>
  <c r="F53" i="12"/>
  <c r="F59" i="12" s="1"/>
  <c r="E53" i="12"/>
  <c r="E59" i="12" s="1"/>
  <c r="F66" i="1"/>
  <c r="G66" i="1"/>
  <c r="H66" i="1"/>
  <c r="I66" i="1"/>
  <c r="J66" i="1"/>
  <c r="K66" i="1"/>
  <c r="L66" i="1"/>
  <c r="M66" i="1"/>
  <c r="N66" i="1"/>
  <c r="F67" i="1"/>
  <c r="G67" i="1"/>
  <c r="H67" i="1"/>
  <c r="I67" i="1"/>
  <c r="J67" i="1"/>
  <c r="K67" i="1"/>
  <c r="L67" i="1"/>
  <c r="M67" i="1"/>
  <c r="N67" i="1"/>
  <c r="F68" i="1"/>
  <c r="G68" i="1"/>
  <c r="H68" i="1"/>
  <c r="I68" i="1"/>
  <c r="J68" i="1"/>
  <c r="K68" i="1"/>
  <c r="L68" i="1"/>
  <c r="M68" i="1"/>
  <c r="N68" i="1"/>
  <c r="F69" i="1"/>
  <c r="G69" i="1"/>
  <c r="H69" i="1"/>
  <c r="I69" i="1"/>
  <c r="J69" i="1"/>
  <c r="K69" i="1"/>
  <c r="L69" i="1"/>
  <c r="M69" i="1"/>
  <c r="N69" i="1"/>
  <c r="F70" i="1"/>
  <c r="G70" i="1"/>
  <c r="H70" i="1"/>
  <c r="I70" i="1"/>
  <c r="J70" i="1"/>
  <c r="K70" i="1"/>
  <c r="L70" i="1"/>
  <c r="M70" i="1"/>
  <c r="N70" i="1"/>
  <c r="F71" i="1"/>
  <c r="G71" i="1"/>
  <c r="H71" i="1"/>
  <c r="I71" i="1"/>
  <c r="J71" i="1"/>
  <c r="K71" i="1"/>
  <c r="L71" i="1"/>
  <c r="M71" i="1"/>
  <c r="N71" i="1"/>
  <c r="F72" i="1"/>
  <c r="G72" i="1"/>
  <c r="H72" i="1"/>
  <c r="I72" i="1"/>
  <c r="J72" i="1"/>
  <c r="K72" i="1"/>
  <c r="L72" i="1"/>
  <c r="M72" i="1"/>
  <c r="N72" i="1"/>
  <c r="F73" i="1"/>
  <c r="G73" i="1"/>
  <c r="H73" i="1"/>
  <c r="I73" i="1"/>
  <c r="J73" i="1"/>
  <c r="K73" i="1"/>
  <c r="L73" i="1"/>
  <c r="M73" i="1"/>
  <c r="N73" i="1"/>
  <c r="F74" i="1"/>
  <c r="G74" i="1"/>
  <c r="H74" i="1"/>
  <c r="I74" i="1"/>
  <c r="J74" i="1"/>
  <c r="K74" i="1"/>
  <c r="L74" i="1"/>
  <c r="M74" i="1"/>
  <c r="N74" i="1"/>
  <c r="F75" i="1"/>
  <c r="G75" i="1"/>
  <c r="H75" i="1"/>
  <c r="I75" i="1"/>
  <c r="J75" i="1"/>
  <c r="K75" i="1"/>
  <c r="L75" i="1"/>
  <c r="M75" i="1"/>
  <c r="N75" i="1"/>
  <c r="F76" i="1"/>
  <c r="G76" i="1"/>
  <c r="H76" i="1"/>
  <c r="I76" i="1"/>
  <c r="J76" i="1"/>
  <c r="K76" i="1"/>
  <c r="L76" i="1"/>
  <c r="M76" i="1"/>
  <c r="N76" i="1"/>
  <c r="F77" i="1"/>
  <c r="G77" i="1"/>
  <c r="H77" i="1"/>
  <c r="I77" i="1"/>
  <c r="J77" i="1"/>
  <c r="K77" i="1"/>
  <c r="L77" i="1"/>
  <c r="M77" i="1"/>
  <c r="N77" i="1"/>
  <c r="F78" i="1"/>
  <c r="G78" i="1"/>
  <c r="H78" i="1"/>
  <c r="I78" i="1"/>
  <c r="J78" i="1"/>
  <c r="K78" i="1"/>
  <c r="L78" i="1"/>
  <c r="M78" i="1"/>
  <c r="N78" i="1"/>
  <c r="F79" i="1"/>
  <c r="G79" i="1"/>
  <c r="H79" i="1"/>
  <c r="I79" i="1"/>
  <c r="J79" i="1"/>
  <c r="K79" i="1"/>
  <c r="L79" i="1"/>
  <c r="M79" i="1"/>
  <c r="N79" i="1"/>
  <c r="F80" i="1"/>
  <c r="G80" i="1"/>
  <c r="H80" i="1"/>
  <c r="I80" i="1"/>
  <c r="J80" i="1"/>
  <c r="K80" i="1"/>
  <c r="L80" i="1"/>
  <c r="M80" i="1"/>
  <c r="N80" i="1"/>
  <c r="F81" i="1"/>
  <c r="G81" i="1"/>
  <c r="H81" i="1"/>
  <c r="I81" i="1"/>
  <c r="J81" i="1"/>
  <c r="K81" i="1"/>
  <c r="L81" i="1"/>
  <c r="M81" i="1"/>
  <c r="N81" i="1"/>
  <c r="F82" i="1"/>
  <c r="G82" i="1"/>
  <c r="H82" i="1"/>
  <c r="I82" i="1"/>
  <c r="J82" i="1"/>
  <c r="K82" i="1"/>
  <c r="L82" i="1"/>
  <c r="M82" i="1"/>
  <c r="N82" i="1"/>
  <c r="F83" i="1"/>
  <c r="G83" i="1"/>
  <c r="H83" i="1"/>
  <c r="I83" i="1"/>
  <c r="J83" i="1"/>
  <c r="K83" i="1"/>
  <c r="L83" i="1"/>
  <c r="M83" i="1"/>
  <c r="N83" i="1"/>
  <c r="F84" i="1"/>
  <c r="G84" i="1"/>
  <c r="H84" i="1"/>
  <c r="I84" i="1"/>
  <c r="J84" i="1"/>
  <c r="K84" i="1"/>
  <c r="L84" i="1"/>
  <c r="M84" i="1"/>
  <c r="N84" i="1"/>
  <c r="F85" i="1"/>
  <c r="G85" i="1"/>
  <c r="H85" i="1"/>
  <c r="I85" i="1"/>
  <c r="J85" i="1"/>
  <c r="K85" i="1"/>
  <c r="L85" i="1"/>
  <c r="M85" i="1"/>
  <c r="N85" i="1"/>
  <c r="F86" i="1"/>
  <c r="G86" i="1"/>
  <c r="H86" i="1"/>
  <c r="I86" i="1"/>
  <c r="J86" i="1"/>
  <c r="K86" i="1"/>
  <c r="L86" i="1"/>
  <c r="M86" i="1"/>
  <c r="N86" i="1"/>
  <c r="F87" i="1"/>
  <c r="G87" i="1"/>
  <c r="H87" i="1"/>
  <c r="I87" i="1"/>
  <c r="J87" i="1"/>
  <c r="K87" i="1"/>
  <c r="L87" i="1"/>
  <c r="M87" i="1"/>
  <c r="N87" i="1"/>
  <c r="F88" i="1"/>
  <c r="G88" i="1"/>
  <c r="H88" i="1"/>
  <c r="I88" i="1"/>
  <c r="J88" i="1"/>
  <c r="K88" i="1"/>
  <c r="L88" i="1"/>
  <c r="M88" i="1"/>
  <c r="N88" i="1"/>
  <c r="F89" i="1"/>
  <c r="G89" i="1"/>
  <c r="H89" i="1"/>
  <c r="I89" i="1"/>
  <c r="J89" i="1"/>
  <c r="K89" i="1"/>
  <c r="L89" i="1"/>
  <c r="M89" i="1"/>
  <c r="N89" i="1"/>
  <c r="F90" i="1"/>
  <c r="G90" i="1"/>
  <c r="H90" i="1"/>
  <c r="I90" i="1"/>
  <c r="J90" i="1"/>
  <c r="K90" i="1"/>
  <c r="L90" i="1"/>
  <c r="M90" i="1"/>
  <c r="N90" i="1"/>
  <c r="F91" i="1"/>
  <c r="G91" i="1"/>
  <c r="H91" i="1"/>
  <c r="I91" i="1"/>
  <c r="J91" i="1"/>
  <c r="K91" i="1"/>
  <c r="L91" i="1"/>
  <c r="M91" i="1"/>
  <c r="N91" i="1"/>
  <c r="F92" i="1"/>
  <c r="G92" i="1"/>
  <c r="H92" i="1"/>
  <c r="I92" i="1"/>
  <c r="J92" i="1"/>
  <c r="K92" i="1"/>
  <c r="L92" i="1"/>
  <c r="M92" i="1"/>
  <c r="N92" i="1"/>
  <c r="F93" i="1"/>
  <c r="G93" i="1"/>
  <c r="H93" i="1"/>
  <c r="I93" i="1"/>
  <c r="J93" i="1"/>
  <c r="K93" i="1"/>
  <c r="L93" i="1"/>
  <c r="M93" i="1"/>
  <c r="N93" i="1"/>
  <c r="F94" i="1"/>
  <c r="G94" i="1"/>
  <c r="H94" i="1"/>
  <c r="I94" i="1"/>
  <c r="J94" i="1"/>
  <c r="K94" i="1"/>
  <c r="L94" i="1"/>
  <c r="M94" i="1"/>
  <c r="N94" i="1"/>
  <c r="F95" i="1"/>
  <c r="G95" i="1"/>
  <c r="H95" i="1"/>
  <c r="I95" i="1"/>
  <c r="J95" i="1"/>
  <c r="K95" i="1"/>
  <c r="L95" i="1"/>
  <c r="M95" i="1"/>
  <c r="N95" i="1"/>
  <c r="F96" i="1"/>
  <c r="G96" i="1"/>
  <c r="H96" i="1"/>
  <c r="I96" i="1"/>
  <c r="J96" i="1"/>
  <c r="K96" i="1"/>
  <c r="L96" i="1"/>
  <c r="M96" i="1"/>
  <c r="N96" i="1"/>
  <c r="F97" i="1"/>
  <c r="G97" i="1"/>
  <c r="H97" i="1"/>
  <c r="I97" i="1"/>
  <c r="J97" i="1"/>
  <c r="K97" i="1"/>
  <c r="L97" i="1"/>
  <c r="M97" i="1"/>
  <c r="N97" i="1"/>
  <c r="F98" i="1"/>
  <c r="G98" i="1"/>
  <c r="H98" i="1"/>
  <c r="I98" i="1"/>
  <c r="J98" i="1"/>
  <c r="K98" i="1"/>
  <c r="L98" i="1"/>
  <c r="M98" i="1"/>
  <c r="N98" i="1"/>
  <c r="F99" i="1"/>
  <c r="G99" i="1"/>
  <c r="H99" i="1"/>
  <c r="I99" i="1"/>
  <c r="J99" i="1"/>
  <c r="K99" i="1"/>
  <c r="L99" i="1"/>
  <c r="M99" i="1"/>
  <c r="N99" i="1"/>
  <c r="F100" i="1"/>
  <c r="G100" i="1"/>
  <c r="H100" i="1"/>
  <c r="I100" i="1"/>
  <c r="J100" i="1"/>
  <c r="K100" i="1"/>
  <c r="L100" i="1"/>
  <c r="M100" i="1"/>
  <c r="N100" i="1"/>
  <c r="F101" i="1"/>
  <c r="G101" i="1"/>
  <c r="H101" i="1"/>
  <c r="I101" i="1"/>
  <c r="J101" i="1"/>
  <c r="K101" i="1"/>
  <c r="L101" i="1"/>
  <c r="M101" i="1"/>
  <c r="N101" i="1"/>
  <c r="F102" i="1"/>
  <c r="G102" i="1"/>
  <c r="H102" i="1"/>
  <c r="I102" i="1"/>
  <c r="J102" i="1"/>
  <c r="K102" i="1"/>
  <c r="L102" i="1"/>
  <c r="M102" i="1"/>
  <c r="N102" i="1"/>
  <c r="F103" i="1"/>
  <c r="G103" i="1"/>
  <c r="H103" i="1"/>
  <c r="I103" i="1"/>
  <c r="J103" i="1"/>
  <c r="K103" i="1"/>
  <c r="L103" i="1"/>
  <c r="M103" i="1"/>
  <c r="N103" i="1"/>
  <c r="F104" i="1"/>
  <c r="G104" i="1"/>
  <c r="H104" i="1"/>
  <c r="I104" i="1"/>
  <c r="J104" i="1"/>
  <c r="K104" i="1"/>
  <c r="L104" i="1"/>
  <c r="M104" i="1"/>
  <c r="N104" i="1"/>
  <c r="F105" i="1"/>
  <c r="G105" i="1"/>
  <c r="H105" i="1"/>
  <c r="I105" i="1"/>
  <c r="J105" i="1"/>
  <c r="K105" i="1"/>
  <c r="L105" i="1"/>
  <c r="M105" i="1"/>
  <c r="N105" i="1"/>
  <c r="F106" i="1"/>
  <c r="G106" i="1"/>
  <c r="H106" i="1"/>
  <c r="I106" i="1"/>
  <c r="J106" i="1"/>
  <c r="K106" i="1"/>
  <c r="L106" i="1"/>
  <c r="M106" i="1"/>
  <c r="N106" i="1"/>
  <c r="F107" i="1"/>
  <c r="G107" i="1"/>
  <c r="H107" i="1"/>
  <c r="I107" i="1"/>
  <c r="J107" i="1"/>
  <c r="K107" i="1"/>
  <c r="L107" i="1"/>
  <c r="M107" i="1"/>
  <c r="N107" i="1"/>
  <c r="G65" i="1"/>
  <c r="H65" i="1"/>
  <c r="I65" i="1"/>
  <c r="J65" i="1"/>
  <c r="K65" i="1"/>
  <c r="L65" i="1"/>
  <c r="M65" i="1"/>
  <c r="N65" i="1"/>
  <c r="F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65" i="1"/>
  <c r="AV56" i="12"/>
  <c r="AV62" i="12" s="1"/>
  <c r="AU56" i="12"/>
  <c r="AU62" i="12" s="1"/>
  <c r="AT56" i="12"/>
  <c r="AT62" i="12" s="1"/>
  <c r="AS56" i="12"/>
  <c r="AS62" i="12" s="1"/>
  <c r="AR56" i="12"/>
  <c r="AR62" i="12" s="1"/>
  <c r="AQ56" i="12"/>
  <c r="AQ62" i="12" s="1"/>
  <c r="AP56" i="12"/>
  <c r="AP62" i="12" s="1"/>
  <c r="AO56" i="12"/>
  <c r="AO62" i="12" s="1"/>
  <c r="AN56" i="12"/>
  <c r="AN62" i="12" s="1"/>
  <c r="AM56" i="12"/>
  <c r="AM62" i="12" s="1"/>
  <c r="AL56" i="12"/>
  <c r="AL62" i="12" s="1"/>
  <c r="AK56" i="12"/>
  <c r="AK62" i="12" s="1"/>
  <c r="AJ56" i="12"/>
  <c r="AJ62" i="12" s="1"/>
  <c r="AI56" i="12"/>
  <c r="AI62" i="12" s="1"/>
  <c r="AH56" i="12"/>
  <c r="AH62" i="12" s="1"/>
  <c r="AE56" i="12"/>
  <c r="AE62" i="12" s="1"/>
  <c r="AD56" i="12"/>
  <c r="AD62" i="12" s="1"/>
  <c r="AC56" i="12"/>
  <c r="AC62" i="12" s="1"/>
  <c r="AB56" i="12"/>
  <c r="AB62" i="12" s="1"/>
  <c r="AV55" i="12"/>
  <c r="AV61" i="12" s="1"/>
  <c r="AU55" i="12"/>
  <c r="AU61" i="12" s="1"/>
  <c r="AT55" i="12"/>
  <c r="AT61" i="12" s="1"/>
  <c r="AS55" i="12"/>
  <c r="AS61" i="12" s="1"/>
  <c r="AR55" i="12"/>
  <c r="AR61" i="12" s="1"/>
  <c r="AQ55" i="12"/>
  <c r="AQ61" i="12" s="1"/>
  <c r="AP55" i="12"/>
  <c r="AP61" i="12" s="1"/>
  <c r="AO55" i="12"/>
  <c r="AO61" i="12" s="1"/>
  <c r="AN55" i="12"/>
  <c r="AN61" i="12" s="1"/>
  <c r="AM55" i="12"/>
  <c r="AM61" i="12" s="1"/>
  <c r="AL55" i="12"/>
  <c r="AL61" i="12" s="1"/>
  <c r="AK55" i="12"/>
  <c r="AK61" i="12" s="1"/>
  <c r="AJ55" i="12"/>
  <c r="AJ61" i="12" s="1"/>
  <c r="AI55" i="12"/>
  <c r="AI61" i="12" s="1"/>
  <c r="AH55" i="12"/>
  <c r="AH61" i="12" s="1"/>
  <c r="AE55" i="12"/>
  <c r="AE61" i="12" s="1"/>
  <c r="AD55" i="12"/>
  <c r="AD61" i="12" s="1"/>
  <c r="AC55" i="12"/>
  <c r="AC61" i="12" s="1"/>
  <c r="AB55" i="12"/>
  <c r="AB61" i="12" s="1"/>
  <c r="AV54" i="12"/>
  <c r="AV60" i="12" s="1"/>
  <c r="AU54" i="12"/>
  <c r="AU60" i="12" s="1"/>
  <c r="AT54" i="12"/>
  <c r="AT60" i="12" s="1"/>
  <c r="AS54" i="12"/>
  <c r="AS60" i="12" s="1"/>
  <c r="AR54" i="12"/>
  <c r="AR60" i="12" s="1"/>
  <c r="AQ54" i="12"/>
  <c r="AQ60" i="12" s="1"/>
  <c r="AP54" i="12"/>
  <c r="AP60" i="12" s="1"/>
  <c r="AO54" i="12"/>
  <c r="AO60" i="12" s="1"/>
  <c r="AN54" i="12"/>
  <c r="AN60" i="12" s="1"/>
  <c r="AM54" i="12"/>
  <c r="AM60" i="12" s="1"/>
  <c r="AL54" i="12"/>
  <c r="AL60" i="12" s="1"/>
  <c r="AK54" i="12"/>
  <c r="AK60" i="12" s="1"/>
  <c r="AJ54" i="12"/>
  <c r="AJ60" i="12" s="1"/>
  <c r="AI54" i="12"/>
  <c r="AI60" i="12" s="1"/>
  <c r="AH54" i="12"/>
  <c r="AH60" i="12" s="1"/>
  <c r="AE54" i="12"/>
  <c r="AE60" i="12" s="1"/>
  <c r="AD54" i="12"/>
  <c r="AD60" i="12" s="1"/>
  <c r="AC54" i="12"/>
  <c r="AC60" i="12" s="1"/>
  <c r="AB54" i="12"/>
  <c r="AB60" i="12" s="1"/>
  <c r="AV53" i="12"/>
  <c r="AV59" i="12" s="1"/>
  <c r="AU53" i="12"/>
  <c r="AU59" i="12" s="1"/>
  <c r="AT53" i="12"/>
  <c r="AT59" i="12" s="1"/>
  <c r="AS53" i="12"/>
  <c r="AS59" i="12" s="1"/>
  <c r="AR53" i="12"/>
  <c r="AR59" i="12" s="1"/>
  <c r="AQ53" i="12"/>
  <c r="AQ59" i="12" s="1"/>
  <c r="AP53" i="12"/>
  <c r="AP59" i="12" s="1"/>
  <c r="AO53" i="12"/>
  <c r="AO59" i="12" s="1"/>
  <c r="AN53" i="12"/>
  <c r="AN59" i="12" s="1"/>
  <c r="AM53" i="12"/>
  <c r="AM59" i="12" s="1"/>
  <c r="AL53" i="12"/>
  <c r="AL59" i="12" s="1"/>
  <c r="AK53" i="12"/>
  <c r="AK59" i="12" s="1"/>
  <c r="AJ53" i="12"/>
  <c r="AJ59" i="12" s="1"/>
  <c r="AI53" i="12"/>
  <c r="AI59" i="12" s="1"/>
  <c r="AH53" i="12"/>
  <c r="AH59" i="12" s="1"/>
  <c r="AE53" i="12"/>
  <c r="AE59" i="12" s="1"/>
  <c r="AD53" i="12"/>
  <c r="AD59" i="12" s="1"/>
  <c r="AC53" i="12"/>
  <c r="AC59" i="12" s="1"/>
  <c r="AB53" i="12"/>
  <c r="AB59" i="12" s="1"/>
  <c r="Y56" i="7"/>
  <c r="X56" i="7"/>
  <c r="W56" i="7"/>
  <c r="V56" i="7"/>
  <c r="U56" i="7"/>
  <c r="T56" i="7"/>
  <c r="S56" i="7"/>
  <c r="R56" i="7"/>
  <c r="Q56" i="7"/>
  <c r="P56" i="7"/>
  <c r="Y55" i="7"/>
  <c r="X55" i="7"/>
  <c r="W55" i="7"/>
  <c r="V55" i="7"/>
  <c r="U55" i="7"/>
  <c r="T55" i="7"/>
  <c r="S55" i="7"/>
  <c r="R55" i="7"/>
  <c r="Q55" i="7"/>
  <c r="P55" i="7"/>
  <c r="Y54" i="7"/>
  <c r="X54" i="7"/>
  <c r="W54" i="7"/>
  <c r="V54" i="7"/>
  <c r="U54" i="7"/>
  <c r="T54" i="7"/>
  <c r="S54" i="7"/>
  <c r="R54" i="7"/>
  <c r="Q54" i="7"/>
  <c r="P54" i="7"/>
  <c r="Y53" i="7"/>
  <c r="X53" i="7"/>
  <c r="W53" i="7"/>
  <c r="V53" i="7"/>
  <c r="U53" i="7"/>
  <c r="T53" i="7"/>
  <c r="S53" i="7"/>
  <c r="R53" i="7"/>
  <c r="Q53" i="7"/>
  <c r="P53" i="7"/>
  <c r="Y52" i="7"/>
  <c r="X52" i="7"/>
  <c r="W52" i="7"/>
  <c r="V52" i="7"/>
  <c r="U52" i="7"/>
  <c r="T52" i="7"/>
  <c r="S52" i="7"/>
  <c r="R52" i="7"/>
  <c r="Q52" i="7"/>
  <c r="P52" i="7"/>
  <c r="Y51" i="7"/>
  <c r="X51" i="7"/>
  <c r="W51" i="7"/>
  <c r="V51" i="7"/>
  <c r="U51" i="7"/>
  <c r="T51" i="7"/>
  <c r="S51" i="7"/>
  <c r="R51" i="7"/>
  <c r="Q51" i="7"/>
  <c r="P51" i="7"/>
  <c r="Y48" i="7"/>
  <c r="X48" i="7"/>
  <c r="W48" i="7"/>
  <c r="V48" i="7"/>
  <c r="U48" i="7"/>
  <c r="T48" i="7"/>
  <c r="S48" i="7"/>
  <c r="R48" i="7"/>
  <c r="Q48" i="7"/>
  <c r="P48" i="7"/>
  <c r="Y136" i="2"/>
  <c r="X136" i="2"/>
  <c r="W136" i="2"/>
  <c r="V136" i="2"/>
  <c r="U136" i="2"/>
  <c r="T136" i="2"/>
  <c r="S136" i="2"/>
  <c r="R136" i="2"/>
  <c r="Q136" i="2"/>
  <c r="P136" i="2"/>
  <c r="Y87" i="2"/>
  <c r="X87" i="2"/>
  <c r="W87" i="2"/>
  <c r="V87" i="2"/>
  <c r="U87" i="2"/>
  <c r="T87" i="2"/>
  <c r="S87" i="2"/>
  <c r="R87" i="2"/>
  <c r="Q87" i="2"/>
  <c r="P87" i="2"/>
  <c r="Y86" i="2"/>
  <c r="X86" i="2"/>
  <c r="W86" i="2"/>
  <c r="V86" i="2"/>
  <c r="U86" i="2"/>
  <c r="T86" i="2"/>
  <c r="S86" i="2"/>
  <c r="R86" i="2"/>
  <c r="Q86" i="2"/>
  <c r="P86" i="2"/>
  <c r="Y85" i="2"/>
  <c r="X85" i="2"/>
  <c r="W85" i="2"/>
  <c r="V85" i="2"/>
  <c r="U85" i="2"/>
  <c r="T85" i="2"/>
  <c r="S85" i="2"/>
  <c r="R85" i="2"/>
  <c r="Q85" i="2"/>
  <c r="P85" i="2"/>
  <c r="Y84" i="2"/>
  <c r="X84" i="2"/>
  <c r="W84" i="2"/>
  <c r="W88" i="2" s="1"/>
  <c r="V84" i="2"/>
  <c r="V88" i="2" s="1"/>
  <c r="U84" i="2"/>
  <c r="T84" i="2"/>
  <c r="S84" i="2"/>
  <c r="S88" i="2" s="1"/>
  <c r="R84" i="2"/>
  <c r="R88" i="2" s="1"/>
  <c r="Q84" i="2"/>
  <c r="P84" i="2"/>
  <c r="Y81" i="2"/>
  <c r="X81" i="2"/>
  <c r="W81" i="2"/>
  <c r="V81" i="2"/>
  <c r="U81" i="2"/>
  <c r="T81" i="2"/>
  <c r="S81" i="2"/>
  <c r="R81" i="2"/>
  <c r="Q81" i="2"/>
  <c r="P81" i="2"/>
  <c r="Y78" i="2"/>
  <c r="X78" i="2"/>
  <c r="W78" i="2"/>
  <c r="V78" i="2"/>
  <c r="U78" i="2"/>
  <c r="T78" i="2"/>
  <c r="S78" i="2"/>
  <c r="R78" i="2"/>
  <c r="Q78" i="2"/>
  <c r="P78" i="2"/>
  <c r="Y13" i="2"/>
  <c r="X13" i="2"/>
  <c r="W13" i="2"/>
  <c r="V13" i="2"/>
  <c r="U13" i="2"/>
  <c r="T13" i="2"/>
  <c r="S13" i="2"/>
  <c r="R13" i="2"/>
  <c r="Q13" i="2"/>
  <c r="P13" i="2"/>
  <c r="Y12" i="2"/>
  <c r="X12" i="2"/>
  <c r="W12" i="2"/>
  <c r="V12" i="2"/>
  <c r="U12" i="2"/>
  <c r="T12" i="2"/>
  <c r="S12" i="2"/>
  <c r="R12" i="2"/>
  <c r="Q12" i="2"/>
  <c r="P12" i="2"/>
  <c r="Y11" i="2"/>
  <c r="X11" i="2"/>
  <c r="W11" i="2"/>
  <c r="V11" i="2"/>
  <c r="U11" i="2"/>
  <c r="T11" i="2"/>
  <c r="S11" i="2"/>
  <c r="R11" i="2"/>
  <c r="Q11" i="2"/>
  <c r="P11" i="2"/>
  <c r="Y10" i="2"/>
  <c r="X10" i="2"/>
  <c r="W10" i="2"/>
  <c r="V10" i="2"/>
  <c r="U10" i="2"/>
  <c r="T10" i="2"/>
  <c r="S10" i="2"/>
  <c r="R10" i="2"/>
  <c r="Q10" i="2"/>
  <c r="P10" i="2"/>
  <c r="Y9" i="2"/>
  <c r="X9" i="2"/>
  <c r="W9" i="2"/>
  <c r="V9" i="2"/>
  <c r="U9" i="2"/>
  <c r="T9" i="2"/>
  <c r="S9" i="2"/>
  <c r="R9" i="2"/>
  <c r="Q9" i="2"/>
  <c r="P9" i="2"/>
  <c r="Y8" i="2"/>
  <c r="X8" i="2"/>
  <c r="W8" i="2"/>
  <c r="V8" i="2"/>
  <c r="U8" i="2"/>
  <c r="T8" i="2"/>
  <c r="S8" i="2"/>
  <c r="R8" i="2"/>
  <c r="Q8" i="2"/>
  <c r="P8" i="2"/>
  <c r="Y7" i="2"/>
  <c r="X7" i="2"/>
  <c r="W7" i="2"/>
  <c r="V7" i="2"/>
  <c r="U7" i="2"/>
  <c r="T7" i="2"/>
  <c r="S7" i="2"/>
  <c r="R7" i="2"/>
  <c r="Q7" i="2"/>
  <c r="P7" i="2"/>
  <c r="Y133" i="3"/>
  <c r="X133" i="3"/>
  <c r="W133" i="3"/>
  <c r="V133" i="3"/>
  <c r="U133" i="3"/>
  <c r="T133" i="3"/>
  <c r="S133" i="3"/>
  <c r="R133" i="3"/>
  <c r="Q133" i="3"/>
  <c r="P133" i="3"/>
  <c r="Y132" i="3"/>
  <c r="X132" i="3"/>
  <c r="W132" i="3"/>
  <c r="V132" i="3"/>
  <c r="U132" i="3"/>
  <c r="T132" i="3"/>
  <c r="S132" i="3"/>
  <c r="R132" i="3"/>
  <c r="Q132" i="3"/>
  <c r="P132" i="3"/>
  <c r="Y131" i="3"/>
  <c r="X131" i="3"/>
  <c r="W131" i="3"/>
  <c r="V131" i="3"/>
  <c r="U131" i="3"/>
  <c r="T131" i="3"/>
  <c r="S131" i="3"/>
  <c r="R131" i="3"/>
  <c r="Q131" i="3"/>
  <c r="P131" i="3"/>
  <c r="Y130" i="3"/>
  <c r="X130" i="3"/>
  <c r="W130" i="3"/>
  <c r="V130" i="3"/>
  <c r="U130" i="3"/>
  <c r="T130" i="3"/>
  <c r="S130" i="3"/>
  <c r="R130" i="3"/>
  <c r="Q130" i="3"/>
  <c r="P130" i="3"/>
  <c r="Y129" i="3"/>
  <c r="X129" i="3"/>
  <c r="W129" i="3"/>
  <c r="V129" i="3"/>
  <c r="U129" i="3"/>
  <c r="T129" i="3"/>
  <c r="S129" i="3"/>
  <c r="R129" i="3"/>
  <c r="Q129" i="3"/>
  <c r="P129" i="3"/>
  <c r="Y128" i="3"/>
  <c r="X128" i="3"/>
  <c r="W128" i="3"/>
  <c r="V128" i="3"/>
  <c r="U128" i="3"/>
  <c r="T128" i="3"/>
  <c r="S128" i="3"/>
  <c r="R128" i="3"/>
  <c r="Q128" i="3"/>
  <c r="P128" i="3"/>
  <c r="Y127" i="3"/>
  <c r="X127" i="3"/>
  <c r="W127" i="3"/>
  <c r="V127" i="3"/>
  <c r="U127" i="3"/>
  <c r="T127" i="3"/>
  <c r="S127" i="3"/>
  <c r="R127" i="3"/>
  <c r="Q127" i="3"/>
  <c r="P127" i="3"/>
  <c r="Y126" i="3"/>
  <c r="X126" i="3"/>
  <c r="W126" i="3"/>
  <c r="V126" i="3"/>
  <c r="U126" i="3"/>
  <c r="T126" i="3"/>
  <c r="S126" i="3"/>
  <c r="R126" i="3"/>
  <c r="Q126" i="3"/>
  <c r="P126" i="3"/>
  <c r="Y125" i="3"/>
  <c r="X125" i="3"/>
  <c r="W125" i="3"/>
  <c r="V125" i="3"/>
  <c r="U125" i="3"/>
  <c r="T125" i="3"/>
  <c r="S125" i="3"/>
  <c r="R125" i="3"/>
  <c r="Q125" i="3"/>
  <c r="P125" i="3"/>
  <c r="Y124" i="3"/>
  <c r="X124" i="3"/>
  <c r="W124" i="3"/>
  <c r="V124" i="3"/>
  <c r="U124" i="3"/>
  <c r="T124" i="3"/>
  <c r="S124" i="3"/>
  <c r="R124" i="3"/>
  <c r="Q124" i="3"/>
  <c r="P124" i="3"/>
  <c r="Y123" i="3"/>
  <c r="X123" i="3"/>
  <c r="W123" i="3"/>
  <c r="V123" i="3"/>
  <c r="U123" i="3"/>
  <c r="T123" i="3"/>
  <c r="S123" i="3"/>
  <c r="R123" i="3"/>
  <c r="Q123" i="3"/>
  <c r="P123" i="3"/>
  <c r="Y122" i="3"/>
  <c r="X122" i="3"/>
  <c r="W122" i="3"/>
  <c r="V122" i="3"/>
  <c r="U122" i="3"/>
  <c r="T122" i="3"/>
  <c r="S122" i="3"/>
  <c r="R122" i="3"/>
  <c r="Q122" i="3"/>
  <c r="P122" i="3"/>
  <c r="Y121" i="3"/>
  <c r="X121" i="3"/>
  <c r="W121" i="3"/>
  <c r="V121" i="3"/>
  <c r="U121" i="3"/>
  <c r="T121" i="3"/>
  <c r="S121" i="3"/>
  <c r="R121" i="3"/>
  <c r="Q121" i="3"/>
  <c r="P121" i="3"/>
  <c r="Y120" i="3"/>
  <c r="X120" i="3"/>
  <c r="W120" i="3"/>
  <c r="V120" i="3"/>
  <c r="U120" i="3"/>
  <c r="T120" i="3"/>
  <c r="S120" i="3"/>
  <c r="R120" i="3"/>
  <c r="Q120" i="3"/>
  <c r="P120" i="3"/>
  <c r="Y119" i="3"/>
  <c r="X119" i="3"/>
  <c r="W119" i="3"/>
  <c r="V119" i="3"/>
  <c r="U119" i="3"/>
  <c r="T119" i="3"/>
  <c r="S119" i="3"/>
  <c r="R119" i="3"/>
  <c r="Q119" i="3"/>
  <c r="P119" i="3"/>
  <c r="Y118" i="3"/>
  <c r="X118" i="3"/>
  <c r="W118" i="3"/>
  <c r="V118" i="3"/>
  <c r="U118" i="3"/>
  <c r="T118" i="3"/>
  <c r="S118" i="3"/>
  <c r="R118" i="3"/>
  <c r="Q118" i="3"/>
  <c r="P118" i="3"/>
  <c r="Y117" i="3"/>
  <c r="X117" i="3"/>
  <c r="W117" i="3"/>
  <c r="V117" i="3"/>
  <c r="U117" i="3"/>
  <c r="T117" i="3"/>
  <c r="S117" i="3"/>
  <c r="R117" i="3"/>
  <c r="Q117" i="3"/>
  <c r="P117" i="3"/>
  <c r="Y116" i="3"/>
  <c r="X116" i="3"/>
  <c r="W116" i="3"/>
  <c r="V116" i="3"/>
  <c r="U116" i="3"/>
  <c r="T116" i="3"/>
  <c r="S116" i="3"/>
  <c r="R116" i="3"/>
  <c r="Q116" i="3"/>
  <c r="P116" i="3"/>
  <c r="Y115" i="3"/>
  <c r="X115" i="3"/>
  <c r="W115" i="3"/>
  <c r="V115" i="3"/>
  <c r="U115" i="3"/>
  <c r="T115" i="3"/>
  <c r="S115" i="3"/>
  <c r="R115" i="3"/>
  <c r="Q115" i="3"/>
  <c r="P115" i="3"/>
  <c r="Y114" i="3"/>
  <c r="X114" i="3"/>
  <c r="W114" i="3"/>
  <c r="V114" i="3"/>
  <c r="U114" i="3"/>
  <c r="T114" i="3"/>
  <c r="S114" i="3"/>
  <c r="R114" i="3"/>
  <c r="Q114" i="3"/>
  <c r="P114" i="3"/>
  <c r="Y113" i="3"/>
  <c r="X113" i="3"/>
  <c r="W113" i="3"/>
  <c r="V113" i="3"/>
  <c r="U113" i="3"/>
  <c r="T113" i="3"/>
  <c r="S113" i="3"/>
  <c r="R113" i="3"/>
  <c r="Q113" i="3"/>
  <c r="P113" i="3"/>
  <c r="Y112" i="3"/>
  <c r="X112" i="3"/>
  <c r="W112" i="3"/>
  <c r="V112" i="3"/>
  <c r="U112" i="3"/>
  <c r="T112" i="3"/>
  <c r="S112" i="3"/>
  <c r="R112" i="3"/>
  <c r="Q112" i="3"/>
  <c r="P112" i="3"/>
  <c r="Y111" i="3"/>
  <c r="X111" i="3"/>
  <c r="W111" i="3"/>
  <c r="V111" i="3"/>
  <c r="U111" i="3"/>
  <c r="T111" i="3"/>
  <c r="S111" i="3"/>
  <c r="R111" i="3"/>
  <c r="Q111" i="3"/>
  <c r="P111" i="3"/>
  <c r="Y110" i="3"/>
  <c r="X110" i="3"/>
  <c r="W110" i="3"/>
  <c r="V110" i="3"/>
  <c r="U110" i="3"/>
  <c r="T110" i="3"/>
  <c r="S110" i="3"/>
  <c r="R110" i="3"/>
  <c r="Q110" i="3"/>
  <c r="P110" i="3"/>
  <c r="Y109" i="3"/>
  <c r="X109" i="3"/>
  <c r="W109" i="3"/>
  <c r="V109" i="3"/>
  <c r="U109" i="3"/>
  <c r="T109" i="3"/>
  <c r="S109" i="3"/>
  <c r="R109" i="3"/>
  <c r="Q109" i="3"/>
  <c r="P109" i="3"/>
  <c r="Y108" i="3"/>
  <c r="X108" i="3"/>
  <c r="W108" i="3"/>
  <c r="V108" i="3"/>
  <c r="U108" i="3"/>
  <c r="T108" i="3"/>
  <c r="S108" i="3"/>
  <c r="R108" i="3"/>
  <c r="Q108" i="3"/>
  <c r="P108" i="3"/>
  <c r="Y107" i="3"/>
  <c r="X107" i="3"/>
  <c r="W107" i="3"/>
  <c r="V107" i="3"/>
  <c r="U107" i="3"/>
  <c r="T107" i="3"/>
  <c r="S107" i="3"/>
  <c r="R107" i="3"/>
  <c r="Q107" i="3"/>
  <c r="P107" i="3"/>
  <c r="Y106" i="3"/>
  <c r="X106" i="3"/>
  <c r="W106" i="3"/>
  <c r="V106" i="3"/>
  <c r="U106" i="3"/>
  <c r="T106" i="3"/>
  <c r="S106" i="3"/>
  <c r="R106" i="3"/>
  <c r="Q106" i="3"/>
  <c r="P106" i="3"/>
  <c r="Y105" i="3"/>
  <c r="X105" i="3"/>
  <c r="W105" i="3"/>
  <c r="V105" i="3"/>
  <c r="U105" i="3"/>
  <c r="T105" i="3"/>
  <c r="S105" i="3"/>
  <c r="R105" i="3"/>
  <c r="Q105" i="3"/>
  <c r="P105" i="3"/>
  <c r="Y104" i="3"/>
  <c r="X104" i="3"/>
  <c r="W104" i="3"/>
  <c r="V104" i="3"/>
  <c r="U104" i="3"/>
  <c r="T104" i="3"/>
  <c r="S104" i="3"/>
  <c r="R104" i="3"/>
  <c r="Q104" i="3"/>
  <c r="P104" i="3"/>
  <c r="Y103" i="3"/>
  <c r="X103" i="3"/>
  <c r="W103" i="3"/>
  <c r="V103" i="3"/>
  <c r="U103" i="3"/>
  <c r="T103" i="3"/>
  <c r="S103" i="3"/>
  <c r="R103" i="3"/>
  <c r="Q103" i="3"/>
  <c r="P103" i="3"/>
  <c r="Y102" i="3"/>
  <c r="X102" i="3"/>
  <c r="W102" i="3"/>
  <c r="V102" i="3"/>
  <c r="U102" i="3"/>
  <c r="T102" i="3"/>
  <c r="S102" i="3"/>
  <c r="R102" i="3"/>
  <c r="Q102" i="3"/>
  <c r="P102" i="3"/>
  <c r="Y101" i="3"/>
  <c r="X101" i="3"/>
  <c r="W101" i="3"/>
  <c r="V101" i="3"/>
  <c r="U101" i="3"/>
  <c r="T101" i="3"/>
  <c r="S101" i="3"/>
  <c r="R101" i="3"/>
  <c r="Q101" i="3"/>
  <c r="P101" i="3"/>
  <c r="Y100" i="3"/>
  <c r="X100" i="3"/>
  <c r="W100" i="3"/>
  <c r="V100" i="3"/>
  <c r="U100" i="3"/>
  <c r="T100" i="3"/>
  <c r="S100" i="3"/>
  <c r="R100" i="3"/>
  <c r="Q100" i="3"/>
  <c r="P100" i="3"/>
  <c r="Y99" i="3"/>
  <c r="X99" i="3"/>
  <c r="W99" i="3"/>
  <c r="V99" i="3"/>
  <c r="U99" i="3"/>
  <c r="T99" i="3"/>
  <c r="S99" i="3"/>
  <c r="R99" i="3"/>
  <c r="Q99" i="3"/>
  <c r="P99" i="3"/>
  <c r="Y98" i="3"/>
  <c r="X98" i="3"/>
  <c r="W98" i="3"/>
  <c r="V98" i="3"/>
  <c r="U98" i="3"/>
  <c r="T98" i="3"/>
  <c r="S98" i="3"/>
  <c r="R98" i="3"/>
  <c r="Q98" i="3"/>
  <c r="P98" i="3"/>
  <c r="Y97" i="3"/>
  <c r="X97" i="3"/>
  <c r="W97" i="3"/>
  <c r="V97" i="3"/>
  <c r="U97" i="3"/>
  <c r="T97" i="3"/>
  <c r="S97" i="3"/>
  <c r="R97" i="3"/>
  <c r="Q97" i="3"/>
  <c r="P97" i="3"/>
  <c r="Y96" i="3"/>
  <c r="X96" i="3"/>
  <c r="W96" i="3"/>
  <c r="V96" i="3"/>
  <c r="U96" i="3"/>
  <c r="T96" i="3"/>
  <c r="S96" i="3"/>
  <c r="R96" i="3"/>
  <c r="Q96" i="3"/>
  <c r="P96" i="3"/>
  <c r="Y95" i="3"/>
  <c r="X95" i="3"/>
  <c r="W95" i="3"/>
  <c r="V95" i="3"/>
  <c r="U95" i="3"/>
  <c r="T95" i="3"/>
  <c r="S95" i="3"/>
  <c r="R95" i="3"/>
  <c r="Q95" i="3"/>
  <c r="P95" i="3"/>
  <c r="Y94" i="3"/>
  <c r="X94" i="3"/>
  <c r="W94" i="3"/>
  <c r="V94" i="3"/>
  <c r="U94" i="3"/>
  <c r="T94" i="3"/>
  <c r="S94" i="3"/>
  <c r="R94" i="3"/>
  <c r="Q94" i="3"/>
  <c r="P94" i="3"/>
  <c r="Y93" i="3"/>
  <c r="X93" i="3"/>
  <c r="W93" i="3"/>
  <c r="V93" i="3"/>
  <c r="U93" i="3"/>
  <c r="T93" i="3"/>
  <c r="S93" i="3"/>
  <c r="R93" i="3"/>
  <c r="Q93" i="3"/>
  <c r="P93" i="3"/>
  <c r="Y92" i="3"/>
  <c r="X92" i="3"/>
  <c r="W92" i="3"/>
  <c r="V92" i="3"/>
  <c r="U92" i="3"/>
  <c r="T92" i="3"/>
  <c r="S92" i="3"/>
  <c r="R92" i="3"/>
  <c r="Q92" i="3"/>
  <c r="P92" i="3"/>
  <c r="Y91" i="3"/>
  <c r="X91" i="3"/>
  <c r="W91" i="3"/>
  <c r="V91" i="3"/>
  <c r="U91" i="3"/>
  <c r="T91" i="3"/>
  <c r="S91" i="3"/>
  <c r="R91" i="3"/>
  <c r="Q91" i="3"/>
  <c r="P91" i="3"/>
  <c r="Y87" i="3"/>
  <c r="X87" i="3"/>
  <c r="W87" i="3"/>
  <c r="V87" i="3"/>
  <c r="U87" i="3"/>
  <c r="T87" i="3"/>
  <c r="S87" i="3"/>
  <c r="R87" i="3"/>
  <c r="Q87" i="3"/>
  <c r="P87" i="3"/>
  <c r="Y86" i="3"/>
  <c r="X86" i="3"/>
  <c r="W86" i="3"/>
  <c r="V86" i="3"/>
  <c r="U86" i="3"/>
  <c r="T86" i="3"/>
  <c r="S86" i="3"/>
  <c r="R86" i="3"/>
  <c r="Q86" i="3"/>
  <c r="P86" i="3"/>
  <c r="Y85" i="3"/>
  <c r="X85" i="3"/>
  <c r="W85" i="3"/>
  <c r="V85" i="3"/>
  <c r="U85" i="3"/>
  <c r="T85" i="3"/>
  <c r="S85" i="3"/>
  <c r="R85" i="3"/>
  <c r="Q85" i="3"/>
  <c r="P85" i="3"/>
  <c r="Y84" i="3"/>
  <c r="Y88" i="3" s="1"/>
  <c r="X84" i="3"/>
  <c r="W84" i="3"/>
  <c r="V84" i="3"/>
  <c r="U84" i="3"/>
  <c r="T84" i="3"/>
  <c r="S84" i="3"/>
  <c r="R84" i="3"/>
  <c r="Q84" i="3"/>
  <c r="Q88" i="3" s="1"/>
  <c r="P84" i="3"/>
  <c r="Y79" i="3"/>
  <c r="X79" i="3"/>
  <c r="W79" i="3"/>
  <c r="V79" i="3"/>
  <c r="U79" i="3"/>
  <c r="T79" i="3"/>
  <c r="S79" i="3"/>
  <c r="R79" i="3"/>
  <c r="Q79" i="3"/>
  <c r="P79" i="3"/>
  <c r="Y78" i="3"/>
  <c r="X78" i="3"/>
  <c r="W78" i="3"/>
  <c r="V78" i="3"/>
  <c r="U78" i="3"/>
  <c r="T78" i="3"/>
  <c r="S78" i="3"/>
  <c r="R78" i="3"/>
  <c r="Q78" i="3"/>
  <c r="P78" i="3"/>
  <c r="Y13" i="3"/>
  <c r="X13" i="3"/>
  <c r="W13" i="3"/>
  <c r="V13" i="3"/>
  <c r="U13" i="3"/>
  <c r="T13" i="3"/>
  <c r="S13" i="3"/>
  <c r="R13" i="3"/>
  <c r="Q13" i="3"/>
  <c r="P13" i="3"/>
  <c r="Y12" i="3"/>
  <c r="X12" i="3"/>
  <c r="W12" i="3"/>
  <c r="V12" i="3"/>
  <c r="U12" i="3"/>
  <c r="T12" i="3"/>
  <c r="S12" i="3"/>
  <c r="R12" i="3"/>
  <c r="Q12" i="3"/>
  <c r="P12" i="3"/>
  <c r="Y11" i="3"/>
  <c r="X11" i="3"/>
  <c r="W11" i="3"/>
  <c r="V11" i="3"/>
  <c r="U11" i="3"/>
  <c r="T11" i="3"/>
  <c r="S11" i="3"/>
  <c r="R11" i="3"/>
  <c r="Q11" i="3"/>
  <c r="P11" i="3"/>
  <c r="Y10" i="3"/>
  <c r="X10" i="3"/>
  <c r="W10" i="3"/>
  <c r="V10" i="3"/>
  <c r="U10" i="3"/>
  <c r="T10" i="3"/>
  <c r="S10" i="3"/>
  <c r="R10" i="3"/>
  <c r="Q10" i="3"/>
  <c r="P10" i="3"/>
  <c r="Y9" i="3"/>
  <c r="X9" i="3"/>
  <c r="W9" i="3"/>
  <c r="V9" i="3"/>
  <c r="U9" i="3"/>
  <c r="T9" i="3"/>
  <c r="S9" i="3"/>
  <c r="R9" i="3"/>
  <c r="Q9" i="3"/>
  <c r="P9" i="3"/>
  <c r="Y8" i="3"/>
  <c r="X8" i="3"/>
  <c r="W8" i="3"/>
  <c r="V8" i="3"/>
  <c r="U8" i="3"/>
  <c r="T8" i="3"/>
  <c r="S8" i="3"/>
  <c r="R8" i="3"/>
  <c r="Q8" i="3"/>
  <c r="P8" i="3"/>
  <c r="Y7" i="3"/>
  <c r="X7" i="3"/>
  <c r="X14" i="3" s="1"/>
  <c r="X27" i="3" s="1"/>
  <c r="W7" i="3"/>
  <c r="W14" i="3" s="1"/>
  <c r="W27" i="3" s="1"/>
  <c r="V7" i="3"/>
  <c r="U7" i="3"/>
  <c r="T7" i="3"/>
  <c r="T14" i="3" s="1"/>
  <c r="T27" i="3" s="1"/>
  <c r="S7" i="3"/>
  <c r="R7" i="3"/>
  <c r="Q7" i="3"/>
  <c r="P7" i="3"/>
  <c r="P14" i="3" s="1"/>
  <c r="P27" i="3" s="1"/>
  <c r="Y57" i="6"/>
  <c r="W57" i="6"/>
  <c r="U57" i="6"/>
  <c r="T57" i="6"/>
  <c r="S57" i="6"/>
  <c r="R57" i="6"/>
  <c r="P57" i="6"/>
  <c r="Y56" i="6"/>
  <c r="X56" i="6"/>
  <c r="W56" i="6"/>
  <c r="V56" i="6"/>
  <c r="U56" i="6"/>
  <c r="T56" i="6"/>
  <c r="S56" i="6"/>
  <c r="R56" i="6"/>
  <c r="Q56" i="6"/>
  <c r="P56" i="6"/>
  <c r="Y49" i="6"/>
  <c r="X49" i="6"/>
  <c r="W49" i="6"/>
  <c r="V49" i="6"/>
  <c r="U49" i="6"/>
  <c r="T49" i="6"/>
  <c r="S49" i="6"/>
  <c r="R49" i="6"/>
  <c r="Q49" i="6"/>
  <c r="P49" i="6"/>
  <c r="AA107" i="1"/>
  <c r="Z107" i="1"/>
  <c r="Y107" i="1"/>
  <c r="X107" i="1"/>
  <c r="W107" i="1"/>
  <c r="V107" i="1"/>
  <c r="U107" i="1"/>
  <c r="T107" i="1"/>
  <c r="S107" i="1"/>
  <c r="R107" i="1"/>
  <c r="AA106" i="1"/>
  <c r="Y106" i="1"/>
  <c r="X106" i="1"/>
  <c r="U106" i="1"/>
  <c r="AA105" i="1"/>
  <c r="Y105" i="1"/>
  <c r="X105" i="1"/>
  <c r="U105" i="1"/>
  <c r="AA104" i="1"/>
  <c r="Z104" i="1"/>
  <c r="Y104" i="1"/>
  <c r="X104" i="1"/>
  <c r="W104" i="1"/>
  <c r="V104" i="1"/>
  <c r="U104" i="1"/>
  <c r="T104" i="1"/>
  <c r="S104" i="1"/>
  <c r="R104" i="1"/>
  <c r="AA103" i="1"/>
  <c r="Z103" i="1"/>
  <c r="Y103" i="1"/>
  <c r="X103" i="1"/>
  <c r="W103" i="1"/>
  <c r="V103" i="1"/>
  <c r="U103" i="1"/>
  <c r="T103" i="1"/>
  <c r="S103" i="1"/>
  <c r="R103" i="1"/>
  <c r="AA102" i="1"/>
  <c r="Z102" i="1"/>
  <c r="Y102" i="1"/>
  <c r="X102" i="1"/>
  <c r="W102" i="1"/>
  <c r="V102" i="1"/>
  <c r="U102" i="1"/>
  <c r="T102" i="1"/>
  <c r="S102" i="1"/>
  <c r="R102" i="1"/>
  <c r="AA101" i="1"/>
  <c r="Z101" i="1"/>
  <c r="Y101" i="1"/>
  <c r="X101" i="1"/>
  <c r="W101" i="1"/>
  <c r="V101" i="1"/>
  <c r="U101" i="1"/>
  <c r="T101" i="1"/>
  <c r="R101" i="1"/>
  <c r="AA100" i="1"/>
  <c r="Z100" i="1"/>
  <c r="Y100" i="1"/>
  <c r="X100" i="1"/>
  <c r="W100" i="1"/>
  <c r="V100" i="1"/>
  <c r="U100" i="1"/>
  <c r="T100" i="1"/>
  <c r="S100" i="1"/>
  <c r="R100" i="1"/>
  <c r="AA99" i="1"/>
  <c r="Z99" i="1"/>
  <c r="Y99" i="1"/>
  <c r="X99" i="1"/>
  <c r="W99" i="1"/>
  <c r="V99" i="1"/>
  <c r="U99" i="1"/>
  <c r="T99" i="1"/>
  <c r="S99" i="1"/>
  <c r="R99" i="1"/>
  <c r="AA98" i="1"/>
  <c r="W98" i="1"/>
  <c r="U98" i="1"/>
  <c r="AA97" i="1"/>
  <c r="Z97" i="1"/>
  <c r="Y97" i="1"/>
  <c r="X97" i="1"/>
  <c r="W97" i="1"/>
  <c r="V97" i="1"/>
  <c r="U97" i="1"/>
  <c r="T97" i="1"/>
  <c r="S97" i="1"/>
  <c r="R97" i="1"/>
  <c r="AA96" i="1"/>
  <c r="Z96" i="1"/>
  <c r="Y96" i="1"/>
  <c r="W96" i="1"/>
  <c r="V96" i="1"/>
  <c r="U96" i="1"/>
  <c r="S96" i="1"/>
  <c r="R96" i="1"/>
  <c r="AA95" i="1"/>
  <c r="Z95" i="1"/>
  <c r="Y95" i="1"/>
  <c r="W95" i="1"/>
  <c r="V95" i="1"/>
  <c r="U95" i="1"/>
  <c r="T95" i="1"/>
  <c r="S95" i="1"/>
  <c r="R95" i="1"/>
  <c r="AA94" i="1"/>
  <c r="Y94" i="1"/>
  <c r="X94" i="1"/>
  <c r="W94" i="1"/>
  <c r="V94" i="1"/>
  <c r="U94" i="1"/>
  <c r="R94" i="1"/>
  <c r="AA93" i="1"/>
  <c r="Z93" i="1"/>
  <c r="Y93" i="1"/>
  <c r="X93" i="1"/>
  <c r="W93" i="1"/>
  <c r="V93" i="1"/>
  <c r="U93" i="1"/>
  <c r="T93" i="1"/>
  <c r="S93" i="1"/>
  <c r="R93" i="1"/>
  <c r="AA92" i="1"/>
  <c r="Z92" i="1"/>
  <c r="Y92" i="1"/>
  <c r="X92" i="1"/>
  <c r="W92" i="1"/>
  <c r="V92" i="1"/>
  <c r="U92" i="1"/>
  <c r="T92" i="1"/>
  <c r="S92" i="1"/>
  <c r="R92" i="1"/>
  <c r="U91" i="1"/>
  <c r="R91" i="1"/>
  <c r="AA90" i="1"/>
  <c r="Z90" i="1"/>
  <c r="Y90" i="1"/>
  <c r="X90" i="1"/>
  <c r="W90" i="1"/>
  <c r="V90" i="1"/>
  <c r="U90" i="1"/>
  <c r="T90" i="1"/>
  <c r="S90" i="1"/>
  <c r="R90" i="1"/>
  <c r="U89" i="1"/>
  <c r="AA88" i="1"/>
  <c r="Z88" i="1"/>
  <c r="Y88" i="1"/>
  <c r="X88" i="1"/>
  <c r="W88" i="1"/>
  <c r="V88" i="1"/>
  <c r="U88" i="1"/>
  <c r="T88" i="1"/>
  <c r="S88" i="1"/>
  <c r="R88" i="1"/>
  <c r="AA87" i="1"/>
  <c r="Z87" i="1"/>
  <c r="Y87" i="1"/>
  <c r="X87" i="1"/>
  <c r="W87" i="1"/>
  <c r="V87" i="1"/>
  <c r="U87" i="1"/>
  <c r="T87" i="1"/>
  <c r="S87" i="1"/>
  <c r="R87" i="1"/>
  <c r="AA86" i="1"/>
  <c r="Z86" i="1"/>
  <c r="W86" i="1"/>
  <c r="U86" i="1"/>
  <c r="T86" i="1"/>
  <c r="R86" i="1"/>
  <c r="AA85" i="1"/>
  <c r="Z85" i="1"/>
  <c r="Y85" i="1"/>
  <c r="X85" i="1"/>
  <c r="W85" i="1"/>
  <c r="V85" i="1"/>
  <c r="U85" i="1"/>
  <c r="T85" i="1"/>
  <c r="S85" i="1"/>
  <c r="R85" i="1"/>
  <c r="AA84" i="1"/>
  <c r="Z84" i="1"/>
  <c r="Y84" i="1"/>
  <c r="X84" i="1"/>
  <c r="W84" i="1"/>
  <c r="V84" i="1"/>
  <c r="U84" i="1"/>
  <c r="T84" i="1"/>
  <c r="S84" i="1"/>
  <c r="R84" i="1"/>
  <c r="AA83" i="1"/>
  <c r="Z83" i="1"/>
  <c r="Y83" i="1"/>
  <c r="X83" i="1"/>
  <c r="W83" i="1"/>
  <c r="V83" i="1"/>
  <c r="U83" i="1"/>
  <c r="T83" i="1"/>
  <c r="S83" i="1"/>
  <c r="R83" i="1"/>
  <c r="AA82" i="1"/>
  <c r="Z82" i="1"/>
  <c r="Y82" i="1"/>
  <c r="X82" i="1"/>
  <c r="W82" i="1"/>
  <c r="V82" i="1"/>
  <c r="U82" i="1"/>
  <c r="T82" i="1"/>
  <c r="S82" i="1"/>
  <c r="R82" i="1"/>
  <c r="AA81" i="1"/>
  <c r="Z81" i="1"/>
  <c r="Y81" i="1"/>
  <c r="X81" i="1"/>
  <c r="W81" i="1"/>
  <c r="V81" i="1"/>
  <c r="U81" i="1"/>
  <c r="T81" i="1"/>
  <c r="S81" i="1"/>
  <c r="R81" i="1"/>
  <c r="AA80" i="1"/>
  <c r="Z80" i="1"/>
  <c r="Y80" i="1"/>
  <c r="X80" i="1"/>
  <c r="W80" i="1"/>
  <c r="V80" i="1"/>
  <c r="U80" i="1"/>
  <c r="T80" i="1"/>
  <c r="S80" i="1"/>
  <c r="R80" i="1"/>
  <c r="Z79" i="1"/>
  <c r="Y79" i="1"/>
  <c r="X79" i="1"/>
  <c r="W79" i="1"/>
  <c r="V79" i="1"/>
  <c r="U79" i="1"/>
  <c r="T79" i="1"/>
  <c r="S79" i="1"/>
  <c r="R79" i="1"/>
  <c r="Z78" i="1"/>
  <c r="Y78" i="1"/>
  <c r="X78" i="1"/>
  <c r="V78" i="1"/>
  <c r="U78" i="1"/>
  <c r="T78" i="1"/>
  <c r="R78" i="1"/>
  <c r="U77" i="1"/>
  <c r="U76" i="1"/>
  <c r="T76" i="1"/>
  <c r="S76" i="1"/>
  <c r="AA75" i="1"/>
  <c r="Z75" i="1"/>
  <c r="Y75" i="1"/>
  <c r="X75" i="1"/>
  <c r="W75" i="1"/>
  <c r="V75" i="1"/>
  <c r="U75" i="1"/>
  <c r="T75" i="1"/>
  <c r="S75" i="1"/>
  <c r="AA74" i="1"/>
  <c r="Z74" i="1"/>
  <c r="Y74" i="1"/>
  <c r="X74" i="1"/>
  <c r="W74" i="1"/>
  <c r="V74" i="1"/>
  <c r="U74" i="1"/>
  <c r="T74" i="1"/>
  <c r="S74" i="1"/>
  <c r="AA73" i="1"/>
  <c r="U73" i="1"/>
  <c r="AA72" i="1"/>
  <c r="Z72" i="1"/>
  <c r="Y72" i="1"/>
  <c r="X72" i="1"/>
  <c r="W72" i="1"/>
  <c r="V72" i="1"/>
  <c r="U72" i="1"/>
  <c r="T72" i="1"/>
  <c r="S72" i="1"/>
  <c r="R72" i="1"/>
  <c r="AA71" i="1"/>
  <c r="Z71" i="1"/>
  <c r="W71" i="1"/>
  <c r="V71" i="1"/>
  <c r="U71" i="1"/>
  <c r="S71" i="1"/>
  <c r="R71" i="1"/>
  <c r="AA70" i="1"/>
  <c r="Z70" i="1"/>
  <c r="W70" i="1"/>
  <c r="V70" i="1"/>
  <c r="U70" i="1"/>
  <c r="S70" i="1"/>
  <c r="R70" i="1"/>
  <c r="AA69" i="1"/>
  <c r="Z69" i="1"/>
  <c r="W69" i="1"/>
  <c r="V69" i="1"/>
  <c r="U69" i="1"/>
  <c r="AA68" i="1"/>
  <c r="Z68" i="1"/>
  <c r="X68" i="1"/>
  <c r="W68" i="1"/>
  <c r="V68" i="1"/>
  <c r="U68" i="1"/>
  <c r="S68" i="1"/>
  <c r="AA67" i="1"/>
  <c r="Z67" i="1"/>
  <c r="V67" i="1"/>
  <c r="U67" i="1"/>
  <c r="S67" i="1"/>
  <c r="R67" i="1"/>
  <c r="AA66" i="1"/>
  <c r="Z66" i="1"/>
  <c r="Y66" i="1"/>
  <c r="X66" i="1"/>
  <c r="W66" i="1"/>
  <c r="V66" i="1"/>
  <c r="U66" i="1"/>
  <c r="T66" i="1"/>
  <c r="S66" i="1"/>
  <c r="R66" i="1"/>
  <c r="AA65" i="1"/>
  <c r="Z65" i="1"/>
  <c r="Y65" i="1"/>
  <c r="X65" i="1"/>
  <c r="W65" i="1"/>
  <c r="V65" i="1"/>
  <c r="U65" i="1"/>
  <c r="T65" i="1"/>
  <c r="S65" i="1"/>
  <c r="R65" i="1"/>
  <c r="AE49" i="6"/>
  <c r="AF49" i="6"/>
  <c r="AG49" i="6"/>
  <c r="AH49" i="6"/>
  <c r="AI49" i="6"/>
  <c r="AJ49" i="6"/>
  <c r="AK49" i="6"/>
  <c r="AL49" i="6"/>
  <c r="AM49" i="6"/>
  <c r="AD49" i="6"/>
  <c r="D14" i="3" l="1"/>
  <c r="D27" i="3" s="1"/>
  <c r="D88" i="3"/>
  <c r="H88" i="3"/>
  <c r="L88" i="3"/>
  <c r="E88" i="3"/>
  <c r="I88" i="3"/>
  <c r="M88" i="3"/>
  <c r="H22" i="3"/>
  <c r="D24" i="3"/>
  <c r="L24" i="3"/>
  <c r="D26" i="3"/>
  <c r="L26" i="3"/>
  <c r="I22" i="3"/>
  <c r="E24" i="3"/>
  <c r="M24" i="3"/>
  <c r="I26" i="3"/>
  <c r="D21" i="3"/>
  <c r="H21" i="3"/>
  <c r="L21" i="3"/>
  <c r="D23" i="3"/>
  <c r="H23" i="3"/>
  <c r="L23" i="3"/>
  <c r="D25" i="3"/>
  <c r="H25" i="3"/>
  <c r="L25" i="3"/>
  <c r="D22" i="3"/>
  <c r="L22" i="3"/>
  <c r="H24" i="3"/>
  <c r="H26" i="3"/>
  <c r="E22" i="3"/>
  <c r="M22" i="3"/>
  <c r="I24" i="3"/>
  <c r="E26" i="3"/>
  <c r="M26" i="3"/>
  <c r="E21" i="3"/>
  <c r="I21" i="3"/>
  <c r="M21" i="3"/>
  <c r="E23" i="3"/>
  <c r="I23" i="3"/>
  <c r="M23" i="3"/>
  <c r="E25" i="3"/>
  <c r="I25" i="3"/>
  <c r="M25" i="3"/>
  <c r="S88" i="3"/>
  <c r="W88" i="3"/>
  <c r="F14" i="3"/>
  <c r="F27" i="3" s="1"/>
  <c r="J14" i="3"/>
  <c r="J27" i="3" s="1"/>
  <c r="D20" i="3"/>
  <c r="H20" i="3"/>
  <c r="L20" i="3"/>
  <c r="G14" i="3"/>
  <c r="G27" i="3" s="1"/>
  <c r="K14" i="3"/>
  <c r="K27" i="3" s="1"/>
  <c r="E20" i="3"/>
  <c r="I20" i="3"/>
  <c r="M20" i="3"/>
  <c r="R88" i="3"/>
  <c r="L58" i="7"/>
  <c r="L63" i="7" s="1"/>
  <c r="F58" i="7"/>
  <c r="R58" i="7"/>
  <c r="G58" i="7"/>
  <c r="G62" i="7" s="1"/>
  <c r="K58" i="7"/>
  <c r="K63" i="7" s="1"/>
  <c r="F61" i="7"/>
  <c r="L62" i="7"/>
  <c r="F63" i="7"/>
  <c r="L64" i="7"/>
  <c r="F62" i="7"/>
  <c r="F64" i="7"/>
  <c r="D58" i="7"/>
  <c r="D60" i="7" s="1"/>
  <c r="E58" i="7"/>
  <c r="E61" i="7" s="1"/>
  <c r="I58" i="7"/>
  <c r="I61" i="7" s="1"/>
  <c r="M58" i="7"/>
  <c r="M62" i="7" s="1"/>
  <c r="H58" i="7"/>
  <c r="H64" i="7" s="1"/>
  <c r="F60" i="7"/>
  <c r="L61" i="7"/>
  <c r="W58" i="7"/>
  <c r="W62" i="7" s="1"/>
  <c r="J58" i="7"/>
  <c r="J60" i="7" s="1"/>
  <c r="E14" i="2"/>
  <c r="E27" i="2" s="1"/>
  <c r="I14" i="2"/>
  <c r="I27" i="2" s="1"/>
  <c r="M14" i="2"/>
  <c r="M27" i="2" s="1"/>
  <c r="E88" i="2"/>
  <c r="I88" i="2"/>
  <c r="M88" i="2"/>
  <c r="J14" i="2"/>
  <c r="J27" i="2" s="1"/>
  <c r="F14" i="2"/>
  <c r="F27" i="2" s="1"/>
  <c r="E21" i="2"/>
  <c r="I21" i="2"/>
  <c r="M21" i="2"/>
  <c r="E23" i="2"/>
  <c r="I23" i="2"/>
  <c r="E25" i="2"/>
  <c r="I25" i="2"/>
  <c r="G88" i="2"/>
  <c r="K88" i="2"/>
  <c r="D88" i="2"/>
  <c r="H88" i="2"/>
  <c r="L88" i="2"/>
  <c r="E22" i="2"/>
  <c r="I22" i="2"/>
  <c r="E24" i="2"/>
  <c r="I24" i="2"/>
  <c r="E26" i="2"/>
  <c r="I26" i="2"/>
  <c r="G14" i="2"/>
  <c r="G27" i="2" s="1"/>
  <c r="K14" i="2"/>
  <c r="K27" i="2" s="1"/>
  <c r="E20" i="2"/>
  <c r="I20" i="2"/>
  <c r="D14" i="2"/>
  <c r="D27" i="2" s="1"/>
  <c r="H14" i="2"/>
  <c r="H27" i="2" s="1"/>
  <c r="L14" i="2"/>
  <c r="L27" i="2" s="1"/>
  <c r="V58" i="7"/>
  <c r="V64" i="7" s="1"/>
  <c r="S58" i="7"/>
  <c r="S61" i="7" s="1"/>
  <c r="R61" i="7"/>
  <c r="R63" i="7"/>
  <c r="V63" i="7"/>
  <c r="R62" i="7"/>
  <c r="R64" i="7"/>
  <c r="P58" i="7"/>
  <c r="P60" i="7" s="1"/>
  <c r="T58" i="7"/>
  <c r="T62" i="7" s="1"/>
  <c r="X58" i="7"/>
  <c r="X61" i="7" s="1"/>
  <c r="R60" i="7"/>
  <c r="Q58" i="7"/>
  <c r="Q61" i="7" s="1"/>
  <c r="U58" i="7"/>
  <c r="U64" i="7" s="1"/>
  <c r="Y58" i="7"/>
  <c r="Y62" i="7" s="1"/>
  <c r="V88" i="3"/>
  <c r="U88" i="3"/>
  <c r="V14" i="2"/>
  <c r="V27" i="2" s="1"/>
  <c r="P14" i="2"/>
  <c r="P27" i="2" s="1"/>
  <c r="P88" i="2"/>
  <c r="T88" i="2"/>
  <c r="X88" i="2"/>
  <c r="P20" i="2"/>
  <c r="S14" i="2"/>
  <c r="S27" i="2" s="1"/>
  <c r="W14" i="2"/>
  <c r="W27" i="2" s="1"/>
  <c r="Q88" i="2"/>
  <c r="U88" i="2"/>
  <c r="Y88" i="2"/>
  <c r="P23" i="2"/>
  <c r="V24" i="2"/>
  <c r="X14" i="2"/>
  <c r="X27" i="2" s="1"/>
  <c r="P21" i="2"/>
  <c r="Q14" i="2"/>
  <c r="Q27" i="2" s="1"/>
  <c r="U14" i="2"/>
  <c r="U27" i="2" s="1"/>
  <c r="Y14" i="2"/>
  <c r="Y27" i="2" s="1"/>
  <c r="T14" i="2"/>
  <c r="T27" i="2" s="1"/>
  <c r="R14" i="2"/>
  <c r="R27" i="2" s="1"/>
  <c r="W21" i="3"/>
  <c r="W23" i="3"/>
  <c r="W25" i="3"/>
  <c r="P88" i="3"/>
  <c r="T88" i="3"/>
  <c r="X88" i="3"/>
  <c r="U14" i="3"/>
  <c r="U27" i="3" s="1"/>
  <c r="P22" i="3"/>
  <c r="X22" i="3"/>
  <c r="T24" i="3"/>
  <c r="P26" i="3"/>
  <c r="X26" i="3"/>
  <c r="P21" i="3"/>
  <c r="T21" i="3"/>
  <c r="X21" i="3"/>
  <c r="P23" i="3"/>
  <c r="T23" i="3"/>
  <c r="X23" i="3"/>
  <c r="P25" i="3"/>
  <c r="T25" i="3"/>
  <c r="X25" i="3"/>
  <c r="T22" i="3"/>
  <c r="P24" i="3"/>
  <c r="X24" i="3"/>
  <c r="T26" i="3"/>
  <c r="W22" i="3"/>
  <c r="U23" i="3"/>
  <c r="W24" i="3"/>
  <c r="W26" i="3"/>
  <c r="Y14" i="3"/>
  <c r="Y27" i="3" s="1"/>
  <c r="W20" i="3"/>
  <c r="R14" i="3"/>
  <c r="R27" i="3" s="1"/>
  <c r="V14" i="3"/>
  <c r="V27" i="3" s="1"/>
  <c r="P20" i="3"/>
  <c r="T20" i="3"/>
  <c r="X20" i="3"/>
  <c r="S14" i="3"/>
  <c r="S27" i="3" s="1"/>
  <c r="Q14" i="3"/>
  <c r="Q27" i="3" s="1"/>
  <c r="M122" i="4"/>
  <c r="L122" i="4"/>
  <c r="K122" i="4"/>
  <c r="J122" i="4"/>
  <c r="I122" i="4"/>
  <c r="H122" i="4"/>
  <c r="G122" i="4"/>
  <c r="F122" i="4"/>
  <c r="E122" i="4"/>
  <c r="D122" i="4"/>
  <c r="S52" i="11"/>
  <c r="R52" i="11"/>
  <c r="S51" i="11"/>
  <c r="R51" i="11"/>
  <c r="K26" i="3" l="1"/>
  <c r="F20" i="3"/>
  <c r="K23" i="3"/>
  <c r="K21" i="3"/>
  <c r="K24" i="3"/>
  <c r="J23" i="3"/>
  <c r="J26" i="3"/>
  <c r="G26" i="3"/>
  <c r="J25" i="3"/>
  <c r="F26" i="3"/>
  <c r="G24" i="3"/>
  <c r="K22" i="3"/>
  <c r="F25" i="3"/>
  <c r="F24" i="3"/>
  <c r="J22" i="3"/>
  <c r="K25" i="3"/>
  <c r="G23" i="3"/>
  <c r="G20" i="3"/>
  <c r="J24" i="3"/>
  <c r="F23" i="3"/>
  <c r="G22" i="3"/>
  <c r="K20" i="3"/>
  <c r="G25" i="3"/>
  <c r="G21" i="3"/>
  <c r="F21" i="3"/>
  <c r="F22" i="3"/>
  <c r="J20" i="3"/>
  <c r="J21" i="3"/>
  <c r="L60" i="7"/>
  <c r="K60" i="7"/>
  <c r="K61" i="7"/>
  <c r="K62" i="7"/>
  <c r="G61" i="7"/>
  <c r="G60" i="7"/>
  <c r="G64" i="7"/>
  <c r="G63" i="7"/>
  <c r="I63" i="7"/>
  <c r="J63" i="7"/>
  <c r="W63" i="7"/>
  <c r="K64" i="7"/>
  <c r="S64" i="7"/>
  <c r="M63" i="7"/>
  <c r="M60" i="7"/>
  <c r="H61" i="7"/>
  <c r="I62" i="7"/>
  <c r="I60" i="7"/>
  <c r="H60" i="7"/>
  <c r="J64" i="7"/>
  <c r="H63" i="7"/>
  <c r="D64" i="7"/>
  <c r="H62" i="7"/>
  <c r="S63" i="7"/>
  <c r="W64" i="7"/>
  <c r="D61" i="7"/>
  <c r="D62" i="7"/>
  <c r="W60" i="7"/>
  <c r="W61" i="7"/>
  <c r="M64" i="7"/>
  <c r="E60" i="7"/>
  <c r="M61" i="7"/>
  <c r="D63" i="7"/>
  <c r="J61" i="7"/>
  <c r="J62" i="7"/>
  <c r="E64" i="7"/>
  <c r="S62" i="7"/>
  <c r="E62" i="7"/>
  <c r="E63" i="7"/>
  <c r="S60" i="7"/>
  <c r="V60" i="7"/>
  <c r="V62" i="7"/>
  <c r="V61" i="7"/>
  <c r="I64" i="7"/>
  <c r="F25" i="2"/>
  <c r="M22" i="2"/>
  <c r="F24" i="2"/>
  <c r="F23" i="2"/>
  <c r="F20" i="2"/>
  <c r="M20" i="2"/>
  <c r="M24" i="2"/>
  <c r="F21" i="2"/>
  <c r="M23" i="2"/>
  <c r="F22" i="2"/>
  <c r="M26" i="2"/>
  <c r="F26" i="2"/>
  <c r="M25" i="2"/>
  <c r="J24" i="2"/>
  <c r="J25" i="2"/>
  <c r="J20" i="2"/>
  <c r="J22" i="2"/>
  <c r="J21" i="2"/>
  <c r="J23" i="2"/>
  <c r="J26" i="2"/>
  <c r="D21" i="2"/>
  <c r="G24" i="2"/>
  <c r="G21" i="2"/>
  <c r="H26" i="2"/>
  <c r="D20" i="2"/>
  <c r="K22" i="2"/>
  <c r="G25" i="2"/>
  <c r="K23" i="2"/>
  <c r="D26" i="2"/>
  <c r="K26" i="2"/>
  <c r="G22" i="2"/>
  <c r="D23" i="2"/>
  <c r="G23" i="2"/>
  <c r="K21" i="2"/>
  <c r="G26" i="2"/>
  <c r="G20" i="2"/>
  <c r="L24" i="2"/>
  <c r="L23" i="2"/>
  <c r="H24" i="2"/>
  <c r="L22" i="2"/>
  <c r="H23" i="2"/>
  <c r="D24" i="2"/>
  <c r="H22" i="2"/>
  <c r="L20" i="2"/>
  <c r="H25" i="2"/>
  <c r="L25" i="2"/>
  <c r="K25" i="2"/>
  <c r="L26" i="2"/>
  <c r="D22" i="2"/>
  <c r="H20" i="2"/>
  <c r="K24" i="2"/>
  <c r="K20" i="2"/>
  <c r="L21" i="2"/>
  <c r="D25" i="2"/>
  <c r="H21" i="2"/>
  <c r="Y63" i="7"/>
  <c r="Y60" i="7"/>
  <c r="U62" i="7"/>
  <c r="U60" i="7"/>
  <c r="X63" i="7"/>
  <c r="X60" i="7"/>
  <c r="Y61" i="7"/>
  <c r="X62" i="7"/>
  <c r="Q64" i="7"/>
  <c r="T64" i="7"/>
  <c r="Q62" i="7"/>
  <c r="T61" i="7"/>
  <c r="Y64" i="7"/>
  <c r="Q60" i="7"/>
  <c r="U61" i="7"/>
  <c r="P63" i="7"/>
  <c r="P61" i="7"/>
  <c r="P62" i="7"/>
  <c r="T60" i="7"/>
  <c r="U63" i="7"/>
  <c r="Q63" i="7"/>
  <c r="T63" i="7"/>
  <c r="P64" i="7"/>
  <c r="X64" i="7"/>
  <c r="P25" i="2"/>
  <c r="P26" i="2"/>
  <c r="P22" i="2"/>
  <c r="W20" i="2"/>
  <c r="V25" i="2"/>
  <c r="V20" i="2"/>
  <c r="V26" i="2"/>
  <c r="V22" i="2"/>
  <c r="U21" i="3"/>
  <c r="U25" i="3"/>
  <c r="T22" i="2"/>
  <c r="S20" i="2"/>
  <c r="S22" i="2"/>
  <c r="S26" i="2"/>
  <c r="S24" i="2"/>
  <c r="S23" i="2"/>
  <c r="X26" i="2"/>
  <c r="R23" i="3"/>
  <c r="Y22" i="2"/>
  <c r="Y25" i="2"/>
  <c r="W22" i="2"/>
  <c r="X25" i="2"/>
  <c r="R24" i="2"/>
  <c r="U22" i="2"/>
  <c r="T26" i="2"/>
  <c r="S21" i="2"/>
  <c r="W21" i="2"/>
  <c r="U25" i="2"/>
  <c r="T25" i="2"/>
  <c r="X23" i="2"/>
  <c r="R20" i="2"/>
  <c r="Y20" i="2"/>
  <c r="X24" i="2"/>
  <c r="S25" i="2"/>
  <c r="V23" i="2"/>
  <c r="W26" i="2"/>
  <c r="W24" i="2"/>
  <c r="U21" i="2"/>
  <c r="T23" i="2"/>
  <c r="U26" i="2"/>
  <c r="U20" i="2"/>
  <c r="T24" i="2"/>
  <c r="W23" i="2"/>
  <c r="P24" i="2"/>
  <c r="W25" i="2"/>
  <c r="V21" i="2"/>
  <c r="Q23" i="2"/>
  <c r="Q24" i="2"/>
  <c r="Q21" i="2"/>
  <c r="R22" i="2"/>
  <c r="Q26" i="2"/>
  <c r="R21" i="2"/>
  <c r="Y23" i="2"/>
  <c r="X21" i="2"/>
  <c r="Y24" i="2"/>
  <c r="Q20" i="2"/>
  <c r="R23" i="2"/>
  <c r="X20" i="2"/>
  <c r="Q25" i="2"/>
  <c r="U23" i="2"/>
  <c r="Y21" i="2"/>
  <c r="R26" i="2"/>
  <c r="T21" i="2"/>
  <c r="Y26" i="2"/>
  <c r="U24" i="2"/>
  <c r="Q22" i="2"/>
  <c r="R25" i="2"/>
  <c r="X22" i="2"/>
  <c r="T20" i="2"/>
  <c r="S24" i="3"/>
  <c r="R20" i="3"/>
  <c r="U26" i="3"/>
  <c r="U22" i="3"/>
  <c r="S20" i="3"/>
  <c r="Y25" i="3"/>
  <c r="V26" i="3"/>
  <c r="Y24" i="3"/>
  <c r="V23" i="3"/>
  <c r="R26" i="3"/>
  <c r="U24" i="3"/>
  <c r="U20" i="3"/>
  <c r="S22" i="3"/>
  <c r="S23" i="3"/>
  <c r="V24" i="3"/>
  <c r="Q24" i="3"/>
  <c r="Q25" i="3"/>
  <c r="Y21" i="3"/>
  <c r="Y22" i="3"/>
  <c r="V25" i="3"/>
  <c r="R24" i="3"/>
  <c r="V22" i="3"/>
  <c r="Q26" i="3"/>
  <c r="S21" i="3"/>
  <c r="R25" i="3"/>
  <c r="Q20" i="3"/>
  <c r="Y23" i="3"/>
  <c r="Y26" i="3"/>
  <c r="S26" i="3"/>
  <c r="Q23" i="3"/>
  <c r="Q21" i="3"/>
  <c r="Q22" i="3"/>
  <c r="V21" i="3"/>
  <c r="R22" i="3"/>
  <c r="V20" i="3"/>
  <c r="S25" i="3"/>
  <c r="Y20" i="3"/>
  <c r="R21" i="3"/>
  <c r="AC48" i="7"/>
  <c r="AF53" i="7"/>
  <c r="AL51" i="7"/>
  <c r="AK51" i="7"/>
  <c r="AJ51" i="7"/>
  <c r="AI51" i="7"/>
  <c r="AH51" i="7"/>
  <c r="AG51" i="7"/>
  <c r="AF51" i="7"/>
  <c r="AE51" i="7"/>
  <c r="AD51" i="7"/>
  <c r="AC51" i="7"/>
  <c r="AL48" i="7"/>
  <c r="AL56" i="7" s="1"/>
  <c r="AK48" i="7"/>
  <c r="AK56" i="7" s="1"/>
  <c r="AJ48" i="7"/>
  <c r="AJ52" i="7" s="1"/>
  <c r="AI48" i="7"/>
  <c r="AI55" i="7" s="1"/>
  <c r="AH48" i="7"/>
  <c r="AH55" i="7" s="1"/>
  <c r="AG48" i="7"/>
  <c r="AG56" i="7" s="1"/>
  <c r="AF48" i="7"/>
  <c r="AF56" i="7" s="1"/>
  <c r="AE48" i="7"/>
  <c r="AE55" i="7" s="1"/>
  <c r="AD48" i="7"/>
  <c r="AD54" i="7" s="1"/>
  <c r="AC56" i="7"/>
  <c r="AK133" i="3"/>
  <c r="AJ133" i="3"/>
  <c r="AI133" i="3"/>
  <c r="AH133" i="3"/>
  <c r="AG133" i="3"/>
  <c r="AF133" i="3"/>
  <c r="AE133" i="3"/>
  <c r="AD133" i="3"/>
  <c r="AC133" i="3"/>
  <c r="AB133" i="3"/>
  <c r="AK132" i="3"/>
  <c r="AJ132" i="3"/>
  <c r="AI132" i="3"/>
  <c r="AH132" i="3"/>
  <c r="AG132" i="3"/>
  <c r="AF132" i="3"/>
  <c r="AE132" i="3"/>
  <c r="AD132" i="3"/>
  <c r="AC132" i="3"/>
  <c r="AB132" i="3"/>
  <c r="AK131" i="3"/>
  <c r="AJ131" i="3"/>
  <c r="AI131" i="3"/>
  <c r="AH131" i="3"/>
  <c r="AG131" i="3"/>
  <c r="AF131" i="3"/>
  <c r="AE131" i="3"/>
  <c r="AD131" i="3"/>
  <c r="AC131" i="3"/>
  <c r="AB131" i="3"/>
  <c r="AK130" i="3"/>
  <c r="AJ130" i="3"/>
  <c r="AI130" i="3"/>
  <c r="AH130" i="3"/>
  <c r="AG130" i="3"/>
  <c r="AF130" i="3"/>
  <c r="AE130" i="3"/>
  <c r="AD130" i="3"/>
  <c r="AC130" i="3"/>
  <c r="AB130" i="3"/>
  <c r="AK129" i="3"/>
  <c r="AJ129" i="3"/>
  <c r="AI129" i="3"/>
  <c r="AH129" i="3"/>
  <c r="AG129" i="3"/>
  <c r="AF129" i="3"/>
  <c r="AE129" i="3"/>
  <c r="AD129" i="3"/>
  <c r="AC129" i="3"/>
  <c r="AB129" i="3"/>
  <c r="AK128" i="3"/>
  <c r="AJ128" i="3"/>
  <c r="AI128" i="3"/>
  <c r="AH128" i="3"/>
  <c r="AG128" i="3"/>
  <c r="AF128" i="3"/>
  <c r="AE128" i="3"/>
  <c r="AD128" i="3"/>
  <c r="AC128" i="3"/>
  <c r="AB128" i="3"/>
  <c r="AK127" i="3"/>
  <c r="AJ127" i="3"/>
  <c r="AI127" i="3"/>
  <c r="AH127" i="3"/>
  <c r="AG127" i="3"/>
  <c r="AF127" i="3"/>
  <c r="AE127" i="3"/>
  <c r="AD127" i="3"/>
  <c r="AC127" i="3"/>
  <c r="AB127" i="3"/>
  <c r="AK126" i="3"/>
  <c r="AJ126" i="3"/>
  <c r="AI126" i="3"/>
  <c r="AH126" i="3"/>
  <c r="AG126" i="3"/>
  <c r="AF126" i="3"/>
  <c r="AE126" i="3"/>
  <c r="AD126" i="3"/>
  <c r="AC126" i="3"/>
  <c r="AB126" i="3"/>
  <c r="AK125" i="3"/>
  <c r="AJ125" i="3"/>
  <c r="AI125" i="3"/>
  <c r="AH125" i="3"/>
  <c r="AG125" i="3"/>
  <c r="AF125" i="3"/>
  <c r="AE125" i="3"/>
  <c r="AD125" i="3"/>
  <c r="AC125" i="3"/>
  <c r="AB125" i="3"/>
  <c r="AK124" i="3"/>
  <c r="AJ124" i="3"/>
  <c r="AI124" i="3"/>
  <c r="AH124" i="3"/>
  <c r="AG124" i="3"/>
  <c r="AF124" i="3"/>
  <c r="AE124" i="3"/>
  <c r="AD124" i="3"/>
  <c r="AC124" i="3"/>
  <c r="AB124" i="3"/>
  <c r="AK123" i="3"/>
  <c r="AJ123" i="3"/>
  <c r="AI123" i="3"/>
  <c r="AH123" i="3"/>
  <c r="AG123" i="3"/>
  <c r="AF123" i="3"/>
  <c r="AE123" i="3"/>
  <c r="AD123" i="3"/>
  <c r="AC123" i="3"/>
  <c r="AB123" i="3"/>
  <c r="AK122" i="3"/>
  <c r="AJ122" i="3"/>
  <c r="AI122" i="3"/>
  <c r="AH122" i="3"/>
  <c r="AG122" i="3"/>
  <c r="AF122" i="3"/>
  <c r="AE122" i="3"/>
  <c r="AD122" i="3"/>
  <c r="AC122" i="3"/>
  <c r="AB122" i="3"/>
  <c r="AK121" i="3"/>
  <c r="AJ121" i="3"/>
  <c r="AI121" i="3"/>
  <c r="AH121" i="3"/>
  <c r="AG121" i="3"/>
  <c r="AF121" i="3"/>
  <c r="AE121" i="3"/>
  <c r="AD121" i="3"/>
  <c r="AC121" i="3"/>
  <c r="AB121" i="3"/>
  <c r="AK120" i="3"/>
  <c r="AJ120" i="3"/>
  <c r="AI120" i="3"/>
  <c r="AH120" i="3"/>
  <c r="AG120" i="3"/>
  <c r="AF120" i="3"/>
  <c r="AE120" i="3"/>
  <c r="AD120" i="3"/>
  <c r="AC120" i="3"/>
  <c r="AB120" i="3"/>
  <c r="AK119" i="3"/>
  <c r="AJ119" i="3"/>
  <c r="AI119" i="3"/>
  <c r="AH119" i="3"/>
  <c r="AG119" i="3"/>
  <c r="AF119" i="3"/>
  <c r="AE119" i="3"/>
  <c r="AD119" i="3"/>
  <c r="AC119" i="3"/>
  <c r="AB119" i="3"/>
  <c r="AK118" i="3"/>
  <c r="AJ118" i="3"/>
  <c r="AI118" i="3"/>
  <c r="AH118" i="3"/>
  <c r="AG118" i="3"/>
  <c r="AF118" i="3"/>
  <c r="AE118" i="3"/>
  <c r="AD118" i="3"/>
  <c r="AC118" i="3"/>
  <c r="AB118" i="3"/>
  <c r="AK117" i="3"/>
  <c r="AJ117" i="3"/>
  <c r="AI117" i="3"/>
  <c r="AH117" i="3"/>
  <c r="AG117" i="3"/>
  <c r="AF117" i="3"/>
  <c r="AE117" i="3"/>
  <c r="AD117" i="3"/>
  <c r="AC117" i="3"/>
  <c r="AB117" i="3"/>
  <c r="AK116" i="3"/>
  <c r="AJ116" i="3"/>
  <c r="AI116" i="3"/>
  <c r="AH116" i="3"/>
  <c r="AG116" i="3"/>
  <c r="AF116" i="3"/>
  <c r="AE116" i="3"/>
  <c r="AD116" i="3"/>
  <c r="AC116" i="3"/>
  <c r="AB116" i="3"/>
  <c r="AK115" i="3"/>
  <c r="AJ115" i="3"/>
  <c r="AI115" i="3"/>
  <c r="AH115" i="3"/>
  <c r="AG115" i="3"/>
  <c r="AF115" i="3"/>
  <c r="AE115" i="3"/>
  <c r="AD115" i="3"/>
  <c r="AC115" i="3"/>
  <c r="AB115" i="3"/>
  <c r="AK114" i="3"/>
  <c r="AJ114" i="3"/>
  <c r="AI114" i="3"/>
  <c r="AH114" i="3"/>
  <c r="AG114" i="3"/>
  <c r="AF114" i="3"/>
  <c r="AE114" i="3"/>
  <c r="AD114" i="3"/>
  <c r="AC114" i="3"/>
  <c r="AB114" i="3"/>
  <c r="AK113" i="3"/>
  <c r="AJ113" i="3"/>
  <c r="AI113" i="3"/>
  <c r="AH113" i="3"/>
  <c r="AG113" i="3"/>
  <c r="AF113" i="3"/>
  <c r="AE113" i="3"/>
  <c r="AD113" i="3"/>
  <c r="AC113" i="3"/>
  <c r="AB113" i="3"/>
  <c r="AK112" i="3"/>
  <c r="AJ112" i="3"/>
  <c r="AI112" i="3"/>
  <c r="AH112" i="3"/>
  <c r="AG112" i="3"/>
  <c r="AF112" i="3"/>
  <c r="AE112" i="3"/>
  <c r="AD112" i="3"/>
  <c r="AC112" i="3"/>
  <c r="AB112" i="3"/>
  <c r="AK111" i="3"/>
  <c r="AJ111" i="3"/>
  <c r="AI111" i="3"/>
  <c r="AH111" i="3"/>
  <c r="AG111" i="3"/>
  <c r="AF111" i="3"/>
  <c r="AE111" i="3"/>
  <c r="AD111" i="3"/>
  <c r="AC111" i="3"/>
  <c r="AB111" i="3"/>
  <c r="AK110" i="3"/>
  <c r="AJ110" i="3"/>
  <c r="AI110" i="3"/>
  <c r="AH110" i="3"/>
  <c r="AG110" i="3"/>
  <c r="AF110" i="3"/>
  <c r="AE110" i="3"/>
  <c r="AD110" i="3"/>
  <c r="AC110" i="3"/>
  <c r="AB110" i="3"/>
  <c r="AK109" i="3"/>
  <c r="AJ109" i="3"/>
  <c r="AI109" i="3"/>
  <c r="AH109" i="3"/>
  <c r="AG109" i="3"/>
  <c r="AF109" i="3"/>
  <c r="AE109" i="3"/>
  <c r="AD109" i="3"/>
  <c r="AC109" i="3"/>
  <c r="AB109" i="3"/>
  <c r="AK108" i="3"/>
  <c r="AJ108" i="3"/>
  <c r="AI108" i="3"/>
  <c r="AH108" i="3"/>
  <c r="AG108" i="3"/>
  <c r="AF108" i="3"/>
  <c r="AE108" i="3"/>
  <c r="AD108" i="3"/>
  <c r="AC108" i="3"/>
  <c r="AB108" i="3"/>
  <c r="AK107" i="3"/>
  <c r="AJ107" i="3"/>
  <c r="AI107" i="3"/>
  <c r="AH107" i="3"/>
  <c r="AG107" i="3"/>
  <c r="AF107" i="3"/>
  <c r="AE107" i="3"/>
  <c r="AD107" i="3"/>
  <c r="AC107" i="3"/>
  <c r="AB107" i="3"/>
  <c r="AK106" i="3"/>
  <c r="AJ106" i="3"/>
  <c r="AI106" i="3"/>
  <c r="AH106" i="3"/>
  <c r="AG106" i="3"/>
  <c r="AF106" i="3"/>
  <c r="AE106" i="3"/>
  <c r="AD106" i="3"/>
  <c r="AC106" i="3"/>
  <c r="AB106" i="3"/>
  <c r="AK105" i="3"/>
  <c r="AJ105" i="3"/>
  <c r="AI105" i="3"/>
  <c r="AH105" i="3"/>
  <c r="AG105" i="3"/>
  <c r="AF105" i="3"/>
  <c r="AE105" i="3"/>
  <c r="AD105" i="3"/>
  <c r="AC105" i="3"/>
  <c r="AB105" i="3"/>
  <c r="AK104" i="3"/>
  <c r="AJ104" i="3"/>
  <c r="AI104" i="3"/>
  <c r="AH104" i="3"/>
  <c r="AG104" i="3"/>
  <c r="AF104" i="3"/>
  <c r="AE104" i="3"/>
  <c r="AD104" i="3"/>
  <c r="AC104" i="3"/>
  <c r="AB104" i="3"/>
  <c r="AK103" i="3"/>
  <c r="AJ103" i="3"/>
  <c r="AI103" i="3"/>
  <c r="AH103" i="3"/>
  <c r="AG103" i="3"/>
  <c r="AF103" i="3"/>
  <c r="AE103" i="3"/>
  <c r="AD103" i="3"/>
  <c r="AC103" i="3"/>
  <c r="AB103" i="3"/>
  <c r="AK102" i="3"/>
  <c r="AJ102" i="3"/>
  <c r="AI102" i="3"/>
  <c r="AH102" i="3"/>
  <c r="AG102" i="3"/>
  <c r="AF102" i="3"/>
  <c r="AE102" i="3"/>
  <c r="AD102" i="3"/>
  <c r="AC102" i="3"/>
  <c r="AB102" i="3"/>
  <c r="AK101" i="3"/>
  <c r="AJ101" i="3"/>
  <c r="AI101" i="3"/>
  <c r="AH101" i="3"/>
  <c r="AG101" i="3"/>
  <c r="AF101" i="3"/>
  <c r="AE101" i="3"/>
  <c r="AD101" i="3"/>
  <c r="AC101" i="3"/>
  <c r="AB101" i="3"/>
  <c r="AK100" i="3"/>
  <c r="AJ100" i="3"/>
  <c r="AI100" i="3"/>
  <c r="AH100" i="3"/>
  <c r="AG100" i="3"/>
  <c r="AF100" i="3"/>
  <c r="AE100" i="3"/>
  <c r="AD100" i="3"/>
  <c r="AC100" i="3"/>
  <c r="AB100" i="3"/>
  <c r="AK99" i="3"/>
  <c r="AJ99" i="3"/>
  <c r="AI99" i="3"/>
  <c r="AH99" i="3"/>
  <c r="AG99" i="3"/>
  <c r="AF99" i="3"/>
  <c r="AE99" i="3"/>
  <c r="AD99" i="3"/>
  <c r="AC99" i="3"/>
  <c r="AB99" i="3"/>
  <c r="AK98" i="3"/>
  <c r="AJ98" i="3"/>
  <c r="AI98" i="3"/>
  <c r="AH98" i="3"/>
  <c r="AG98" i="3"/>
  <c r="AF98" i="3"/>
  <c r="AE98" i="3"/>
  <c r="AD98" i="3"/>
  <c r="AC98" i="3"/>
  <c r="AB98" i="3"/>
  <c r="AK97" i="3"/>
  <c r="AJ97" i="3"/>
  <c r="AI97" i="3"/>
  <c r="AH97" i="3"/>
  <c r="AG97" i="3"/>
  <c r="AF97" i="3"/>
  <c r="AE97" i="3"/>
  <c r="AD97" i="3"/>
  <c r="AC97" i="3"/>
  <c r="AB97" i="3"/>
  <c r="AK96" i="3"/>
  <c r="AJ96" i="3"/>
  <c r="AI96" i="3"/>
  <c r="AH96" i="3"/>
  <c r="AG96" i="3"/>
  <c r="AF96" i="3"/>
  <c r="AE96" i="3"/>
  <c r="AD96" i="3"/>
  <c r="AC96" i="3"/>
  <c r="AB96" i="3"/>
  <c r="AK95" i="3"/>
  <c r="AJ95" i="3"/>
  <c r="AI95" i="3"/>
  <c r="AH95" i="3"/>
  <c r="AG95" i="3"/>
  <c r="AF95" i="3"/>
  <c r="AE95" i="3"/>
  <c r="AD95" i="3"/>
  <c r="AC95" i="3"/>
  <c r="AB95" i="3"/>
  <c r="AK94" i="3"/>
  <c r="AJ94" i="3"/>
  <c r="AI94" i="3"/>
  <c r="AH94" i="3"/>
  <c r="AG94" i="3"/>
  <c r="AF94" i="3"/>
  <c r="AE94" i="3"/>
  <c r="AD94" i="3"/>
  <c r="AC94" i="3"/>
  <c r="AB94" i="3"/>
  <c r="AK93" i="3"/>
  <c r="AJ93" i="3"/>
  <c r="AI93" i="3"/>
  <c r="AH93" i="3"/>
  <c r="AG93" i="3"/>
  <c r="AF93" i="3"/>
  <c r="AE93" i="3"/>
  <c r="AD93" i="3"/>
  <c r="AC93" i="3"/>
  <c r="AB93" i="3"/>
  <c r="AK92" i="3"/>
  <c r="AJ92" i="3"/>
  <c r="AI92" i="3"/>
  <c r="AH92" i="3"/>
  <c r="AG92" i="3"/>
  <c r="AF92" i="3"/>
  <c r="AE92" i="3"/>
  <c r="AD92" i="3"/>
  <c r="AC92" i="3"/>
  <c r="AB92" i="3"/>
  <c r="AK91" i="3"/>
  <c r="AJ91" i="3"/>
  <c r="AI91" i="3"/>
  <c r="AH91" i="3"/>
  <c r="AG91" i="3"/>
  <c r="AF91" i="3"/>
  <c r="AE91" i="3"/>
  <c r="AD91" i="3"/>
  <c r="AC91" i="3"/>
  <c r="AB91" i="3"/>
  <c r="AK87" i="3"/>
  <c r="AJ87" i="3"/>
  <c r="AI87" i="3"/>
  <c r="AH87" i="3"/>
  <c r="AG87" i="3"/>
  <c r="AF87" i="3"/>
  <c r="AE87" i="3"/>
  <c r="AD87" i="3"/>
  <c r="AC87" i="3"/>
  <c r="AB87" i="3"/>
  <c r="AK86" i="3"/>
  <c r="AJ86" i="3"/>
  <c r="AI86" i="3"/>
  <c r="AH86" i="3"/>
  <c r="AG86" i="3"/>
  <c r="AF86" i="3"/>
  <c r="AE86" i="3"/>
  <c r="AD86" i="3"/>
  <c r="AC86" i="3"/>
  <c r="AB86" i="3"/>
  <c r="AK85" i="3"/>
  <c r="AJ85" i="3"/>
  <c r="AI85" i="3"/>
  <c r="AH85" i="3"/>
  <c r="AG85" i="3"/>
  <c r="AF85" i="3"/>
  <c r="AE85" i="3"/>
  <c r="AD85" i="3"/>
  <c r="AC85" i="3"/>
  <c r="AB85" i="3"/>
  <c r="AK84" i="3"/>
  <c r="AJ84" i="3"/>
  <c r="AI84" i="3"/>
  <c r="AH84" i="3"/>
  <c r="AG84" i="3"/>
  <c r="AF84" i="3"/>
  <c r="AE84" i="3"/>
  <c r="AD84" i="3"/>
  <c r="AC84" i="3"/>
  <c r="AB84" i="3"/>
  <c r="AK79" i="3"/>
  <c r="AJ79" i="3"/>
  <c r="AI79" i="3"/>
  <c r="AH79" i="3"/>
  <c r="AG79" i="3"/>
  <c r="AF79" i="3"/>
  <c r="AE79" i="3"/>
  <c r="AD79" i="3"/>
  <c r="AC79" i="3"/>
  <c r="AB79" i="3"/>
  <c r="AK78" i="3"/>
  <c r="AJ78" i="3"/>
  <c r="AI78" i="3"/>
  <c r="AH78" i="3"/>
  <c r="AG78" i="3"/>
  <c r="AF78" i="3"/>
  <c r="AE78" i="3"/>
  <c r="AD78" i="3"/>
  <c r="AC78" i="3"/>
  <c r="AB78" i="3"/>
  <c r="AK13" i="3"/>
  <c r="AJ13" i="3"/>
  <c r="AI13" i="3"/>
  <c r="AH13" i="3"/>
  <c r="AG13" i="3"/>
  <c r="AF13" i="3"/>
  <c r="AE13" i="3"/>
  <c r="AD13" i="3"/>
  <c r="AC13" i="3"/>
  <c r="AB13" i="3"/>
  <c r="AK12" i="3"/>
  <c r="AJ12" i="3"/>
  <c r="AI12" i="3"/>
  <c r="AH12" i="3"/>
  <c r="AG12" i="3"/>
  <c r="AF12" i="3"/>
  <c r="AE12" i="3"/>
  <c r="AD12" i="3"/>
  <c r="AC12" i="3"/>
  <c r="AB12" i="3"/>
  <c r="AK11" i="3"/>
  <c r="AJ11" i="3"/>
  <c r="AI11" i="3"/>
  <c r="AH11" i="3"/>
  <c r="AG11" i="3"/>
  <c r="AF11" i="3"/>
  <c r="AE11" i="3"/>
  <c r="AD11" i="3"/>
  <c r="AC11" i="3"/>
  <c r="AB11" i="3"/>
  <c r="AK10" i="3"/>
  <c r="AJ10" i="3"/>
  <c r="AI10" i="3"/>
  <c r="AH10" i="3"/>
  <c r="AG10" i="3"/>
  <c r="AF10" i="3"/>
  <c r="AE10" i="3"/>
  <c r="AD10" i="3"/>
  <c r="AC10" i="3"/>
  <c r="AB10" i="3"/>
  <c r="AK9" i="3"/>
  <c r="AJ9" i="3"/>
  <c r="AI9" i="3"/>
  <c r="AH9" i="3"/>
  <c r="AG9" i="3"/>
  <c r="AF9" i="3"/>
  <c r="AE9" i="3"/>
  <c r="AD9" i="3"/>
  <c r="AC9" i="3"/>
  <c r="AB9" i="3"/>
  <c r="AK8" i="3"/>
  <c r="AJ8" i="3"/>
  <c r="AI8" i="3"/>
  <c r="AH8" i="3"/>
  <c r="AG8" i="3"/>
  <c r="AF8" i="3"/>
  <c r="AE8" i="3"/>
  <c r="AD8" i="3"/>
  <c r="AC8" i="3"/>
  <c r="AB8" i="3"/>
  <c r="AK7" i="3"/>
  <c r="AJ7" i="3"/>
  <c r="AJ14" i="3" s="1"/>
  <c r="AJ27" i="3" s="1"/>
  <c r="AI7" i="3"/>
  <c r="AH7" i="3"/>
  <c r="AG7" i="3"/>
  <c r="AF7" i="3"/>
  <c r="AF14" i="3" s="1"/>
  <c r="AF27" i="3" s="1"/>
  <c r="AE7" i="3"/>
  <c r="AD7" i="3"/>
  <c r="AC7" i="3"/>
  <c r="AB7" i="3"/>
  <c r="AB14" i="3" s="1"/>
  <c r="AB27" i="3" s="1"/>
  <c r="AK136" i="2"/>
  <c r="AJ136" i="2"/>
  <c r="AI136" i="2"/>
  <c r="AH136" i="2"/>
  <c r="AG136" i="2"/>
  <c r="AF136" i="2"/>
  <c r="AE136" i="2"/>
  <c r="AD136" i="2"/>
  <c r="AC136" i="2"/>
  <c r="AB136" i="2"/>
  <c r="AK87" i="2"/>
  <c r="AJ87" i="2"/>
  <c r="AI87" i="2"/>
  <c r="AH87" i="2"/>
  <c r="AG87" i="2"/>
  <c r="AF87" i="2"/>
  <c r="AE87" i="2"/>
  <c r="AD87" i="2"/>
  <c r="AC87" i="2"/>
  <c r="AB87" i="2"/>
  <c r="AK86" i="2"/>
  <c r="AJ86" i="2"/>
  <c r="AI86" i="2"/>
  <c r="AH86" i="2"/>
  <c r="AG86" i="2"/>
  <c r="AF86" i="2"/>
  <c r="AE86" i="2"/>
  <c r="AD86" i="2"/>
  <c r="AC86" i="2"/>
  <c r="AB86" i="2"/>
  <c r="AK85" i="2"/>
  <c r="AJ85" i="2"/>
  <c r="AI85" i="2"/>
  <c r="AH85" i="2"/>
  <c r="AG85" i="2"/>
  <c r="AF85" i="2"/>
  <c r="AE85" i="2"/>
  <c r="AD85" i="2"/>
  <c r="AC85" i="2"/>
  <c r="AB85" i="2"/>
  <c r="AK84" i="2"/>
  <c r="AJ84" i="2"/>
  <c r="AI84" i="2"/>
  <c r="AH84" i="2"/>
  <c r="AH88" i="2" s="1"/>
  <c r="AG84" i="2"/>
  <c r="AF84" i="2"/>
  <c r="AE84" i="2"/>
  <c r="AD84" i="2"/>
  <c r="AD88" i="2" s="1"/>
  <c r="AC84" i="2"/>
  <c r="AB84" i="2"/>
  <c r="AK81" i="2"/>
  <c r="AJ81" i="2"/>
  <c r="AI81" i="2"/>
  <c r="AH81" i="2"/>
  <c r="AG81" i="2"/>
  <c r="AF81" i="2"/>
  <c r="AE81" i="2"/>
  <c r="AD81" i="2"/>
  <c r="AC81" i="2"/>
  <c r="AB81" i="2"/>
  <c r="AK78" i="2"/>
  <c r="Y79" i="2" s="1"/>
  <c r="AJ78" i="2"/>
  <c r="X79" i="2" s="1"/>
  <c r="AI78" i="2"/>
  <c r="W79" i="2" s="1"/>
  <c r="AH78" i="2"/>
  <c r="V79" i="2" s="1"/>
  <c r="AG78" i="2"/>
  <c r="U79" i="2" s="1"/>
  <c r="AF78" i="2"/>
  <c r="T79" i="2" s="1"/>
  <c r="AE78" i="2"/>
  <c r="S79" i="2" s="1"/>
  <c r="AD78" i="2"/>
  <c r="R79" i="2" s="1"/>
  <c r="AC78" i="2"/>
  <c r="Q79" i="2" s="1"/>
  <c r="AB78" i="2"/>
  <c r="P79" i="2" s="1"/>
  <c r="AK13" i="2"/>
  <c r="AJ13" i="2"/>
  <c r="AI13" i="2"/>
  <c r="AH13" i="2"/>
  <c r="AG13" i="2"/>
  <c r="AF13" i="2"/>
  <c r="AE13" i="2"/>
  <c r="AD13" i="2"/>
  <c r="AC13" i="2"/>
  <c r="AB13" i="2"/>
  <c r="AK12" i="2"/>
  <c r="AJ12" i="2"/>
  <c r="AI12" i="2"/>
  <c r="AH12" i="2"/>
  <c r="AG12" i="2"/>
  <c r="AF12" i="2"/>
  <c r="AE12" i="2"/>
  <c r="AD12" i="2"/>
  <c r="AC12" i="2"/>
  <c r="AB12" i="2"/>
  <c r="AK11" i="2"/>
  <c r="AJ11" i="2"/>
  <c r="AI11" i="2"/>
  <c r="AH11" i="2"/>
  <c r="AG11" i="2"/>
  <c r="AF11" i="2"/>
  <c r="AE11" i="2"/>
  <c r="AD11" i="2"/>
  <c r="AC11" i="2"/>
  <c r="AB11" i="2"/>
  <c r="AK10" i="2"/>
  <c r="AJ10" i="2"/>
  <c r="AI10" i="2"/>
  <c r="AH10" i="2"/>
  <c r="AG10" i="2"/>
  <c r="AF10" i="2"/>
  <c r="AE10" i="2"/>
  <c r="AD10" i="2"/>
  <c r="AC10" i="2"/>
  <c r="AB10" i="2"/>
  <c r="AK9" i="2"/>
  <c r="AJ9" i="2"/>
  <c r="AI9" i="2"/>
  <c r="AH9" i="2"/>
  <c r="AG9" i="2"/>
  <c r="AF9" i="2"/>
  <c r="AE9" i="2"/>
  <c r="AD9" i="2"/>
  <c r="AC9" i="2"/>
  <c r="AB9" i="2"/>
  <c r="AK8" i="2"/>
  <c r="AJ8" i="2"/>
  <c r="AI8" i="2"/>
  <c r="AH8" i="2"/>
  <c r="AG8" i="2"/>
  <c r="AF8" i="2"/>
  <c r="AE8" i="2"/>
  <c r="AD8" i="2"/>
  <c r="AC8" i="2"/>
  <c r="AB8" i="2"/>
  <c r="AK7" i="2"/>
  <c r="AJ7" i="2"/>
  <c r="AI7" i="2"/>
  <c r="AH7" i="2"/>
  <c r="AG7" i="2"/>
  <c r="AF7" i="2"/>
  <c r="AE7" i="2"/>
  <c r="AD7" i="2"/>
  <c r="AC7" i="2"/>
  <c r="AB7" i="2"/>
  <c r="AM57" i="6"/>
  <c r="AK57" i="6"/>
  <c r="AI57" i="6"/>
  <c r="AH57" i="6"/>
  <c r="AG57" i="6"/>
  <c r="AF57" i="6"/>
  <c r="AD57" i="6"/>
  <c r="AM56" i="6"/>
  <c r="AL56" i="6"/>
  <c r="AK56" i="6"/>
  <c r="AJ56" i="6"/>
  <c r="AI56" i="6"/>
  <c r="AH56" i="6"/>
  <c r="AG56" i="6"/>
  <c r="AF56" i="6"/>
  <c r="AE56" i="6"/>
  <c r="AD56" i="6"/>
  <c r="AP56" i="6"/>
  <c r="AQ56" i="6"/>
  <c r="AR56" i="6"/>
  <c r="AS56" i="6"/>
  <c r="AT56" i="6"/>
  <c r="AU56" i="6"/>
  <c r="AV56" i="6"/>
  <c r="AW56" i="6"/>
  <c r="AX56" i="6"/>
  <c r="AP57" i="6"/>
  <c r="AR57" i="6"/>
  <c r="AS57" i="6"/>
  <c r="AT57" i="6"/>
  <c r="AU57" i="6"/>
  <c r="AW57" i="6"/>
  <c r="AE14" i="2" l="1"/>
  <c r="AE27" i="2" s="1"/>
  <c r="AI14" i="2"/>
  <c r="AI27" i="2" s="1"/>
  <c r="AE88" i="2"/>
  <c r="AI88" i="2"/>
  <c r="AK88" i="2"/>
  <c r="AC88" i="3"/>
  <c r="AK88" i="3"/>
  <c r="AD52" i="7"/>
  <c r="AJ53" i="7"/>
  <c r="AF52" i="7"/>
  <c r="AF55" i="7"/>
  <c r="AL52" i="7"/>
  <c r="AJ55" i="7"/>
  <c r="AH52" i="7"/>
  <c r="AH54" i="7"/>
  <c r="AL54" i="7"/>
  <c r="AD56" i="7"/>
  <c r="AH56" i="7"/>
  <c r="AE52" i="7"/>
  <c r="AI52" i="7"/>
  <c r="AC53" i="7"/>
  <c r="AG53" i="7"/>
  <c r="AK53" i="7"/>
  <c r="AE54" i="7"/>
  <c r="AI54" i="7"/>
  <c r="AC55" i="7"/>
  <c r="AG55" i="7"/>
  <c r="AK55" i="7"/>
  <c r="AE56" i="7"/>
  <c r="AI56" i="7"/>
  <c r="AD53" i="7"/>
  <c r="AH53" i="7"/>
  <c r="AL53" i="7"/>
  <c r="AF54" i="7"/>
  <c r="AJ54" i="7"/>
  <c r="AD55" i="7"/>
  <c r="AL55" i="7"/>
  <c r="AJ56" i="7"/>
  <c r="AC52" i="7"/>
  <c r="AG52" i="7"/>
  <c r="AK52" i="7"/>
  <c r="AE53" i="7"/>
  <c r="AI53" i="7"/>
  <c r="AC54" i="7"/>
  <c r="AG54" i="7"/>
  <c r="AK54" i="7"/>
  <c r="AJ88" i="3"/>
  <c r="AK14" i="3"/>
  <c r="AK27" i="3" s="1"/>
  <c r="AG14" i="3"/>
  <c r="AG27" i="3" s="1"/>
  <c r="AG88" i="3"/>
  <c r="AF88" i="3"/>
  <c r="AC14" i="3"/>
  <c r="AC27" i="3" s="1"/>
  <c r="AB88" i="3"/>
  <c r="AD88" i="3"/>
  <c r="AH88" i="3"/>
  <c r="AE88" i="3"/>
  <c r="AI88" i="3"/>
  <c r="AF22" i="3"/>
  <c r="AJ24" i="3"/>
  <c r="AF26" i="3"/>
  <c r="AG22" i="3"/>
  <c r="AB22" i="3"/>
  <c r="AJ22" i="3"/>
  <c r="AF24" i="3"/>
  <c r="AB26" i="3"/>
  <c r="AJ26" i="3"/>
  <c r="AB21" i="3"/>
  <c r="AF21" i="3"/>
  <c r="AJ21" i="3"/>
  <c r="AB23" i="3"/>
  <c r="AF23" i="3"/>
  <c r="AJ23" i="3"/>
  <c r="AB25" i="3"/>
  <c r="AF25" i="3"/>
  <c r="AJ25" i="3"/>
  <c r="AB24" i="3"/>
  <c r="AC21" i="3"/>
  <c r="AG21" i="3"/>
  <c r="AC23" i="3"/>
  <c r="AD14" i="3"/>
  <c r="AD27" i="3" s="1"/>
  <c r="AH14" i="3"/>
  <c r="AH27" i="3" s="1"/>
  <c r="AB20" i="3"/>
  <c r="AF20" i="3"/>
  <c r="AJ20" i="3"/>
  <c r="AE14" i="3"/>
  <c r="AE27" i="3" s="1"/>
  <c r="AI14" i="3"/>
  <c r="AI27" i="3" s="1"/>
  <c r="AC20" i="3"/>
  <c r="AG20" i="3"/>
  <c r="AG88" i="2"/>
  <c r="AC88" i="2"/>
  <c r="AH14" i="2"/>
  <c r="AH27" i="2" s="1"/>
  <c r="AF88" i="2"/>
  <c r="AJ88" i="2"/>
  <c r="AD14" i="2"/>
  <c r="AD27" i="2" s="1"/>
  <c r="AB88" i="2"/>
  <c r="AH23" i="2"/>
  <c r="AE22" i="2"/>
  <c r="AI22" i="2"/>
  <c r="AE24" i="2"/>
  <c r="AI24" i="2"/>
  <c r="AE26" i="2"/>
  <c r="AI26" i="2"/>
  <c r="AE21" i="2"/>
  <c r="AI21" i="2"/>
  <c r="AE23" i="2"/>
  <c r="AI23" i="2"/>
  <c r="AE25" i="2"/>
  <c r="AI25" i="2"/>
  <c r="AH24" i="2"/>
  <c r="AB14" i="2"/>
  <c r="AB27" i="2" s="1"/>
  <c r="AF14" i="2"/>
  <c r="AF27" i="2" s="1"/>
  <c r="AJ14" i="2"/>
  <c r="AJ27" i="2" s="1"/>
  <c r="AC14" i="2"/>
  <c r="AC27" i="2" s="1"/>
  <c r="AG14" i="2"/>
  <c r="AG27" i="2" s="1"/>
  <c r="AK14" i="2"/>
  <c r="AK27" i="2" s="1"/>
  <c r="AE20" i="2"/>
  <c r="AI20" i="2"/>
  <c r="BR56" i="12"/>
  <c r="BR62" i="12" s="1"/>
  <c r="BQ56" i="12"/>
  <c r="BQ62" i="12" s="1"/>
  <c r="BP56" i="12"/>
  <c r="BP62" i="12" s="1"/>
  <c r="BO56" i="12"/>
  <c r="BO62" i="12" s="1"/>
  <c r="BN56" i="12"/>
  <c r="BN62" i="12" s="1"/>
  <c r="BM56" i="12"/>
  <c r="BM62" i="12" s="1"/>
  <c r="BL56" i="12"/>
  <c r="BL62" i="12" s="1"/>
  <c r="BK56" i="12"/>
  <c r="BK62" i="12" s="1"/>
  <c r="BJ56" i="12"/>
  <c r="BJ62" i="12" s="1"/>
  <c r="BI56" i="12"/>
  <c r="BI62" i="12" s="1"/>
  <c r="BH56" i="12"/>
  <c r="BH62" i="12" s="1"/>
  <c r="BG56" i="12"/>
  <c r="BG62" i="12" s="1"/>
  <c r="BF56" i="12"/>
  <c r="BF62" i="12" s="1"/>
  <c r="BE56" i="12"/>
  <c r="BE62" i="12" s="1"/>
  <c r="BD56" i="12"/>
  <c r="BD62" i="12" s="1"/>
  <c r="BC56" i="12"/>
  <c r="BC62" i="12" s="1"/>
  <c r="BB56" i="12"/>
  <c r="BB62" i="12" s="1"/>
  <c r="BA56" i="12"/>
  <c r="BA62" i="12" s="1"/>
  <c r="AZ56" i="12"/>
  <c r="AZ62" i="12" s="1"/>
  <c r="BR55" i="12"/>
  <c r="BR61" i="12" s="1"/>
  <c r="BQ55" i="12"/>
  <c r="BQ61" i="12" s="1"/>
  <c r="BP55" i="12"/>
  <c r="BP61" i="12" s="1"/>
  <c r="BO55" i="12"/>
  <c r="BO61" i="12" s="1"/>
  <c r="BN55" i="12"/>
  <c r="BN61" i="12" s="1"/>
  <c r="BM55" i="12"/>
  <c r="BM61" i="12" s="1"/>
  <c r="BL55" i="12"/>
  <c r="BL61" i="12" s="1"/>
  <c r="BK55" i="12"/>
  <c r="BK61" i="12" s="1"/>
  <c r="BJ55" i="12"/>
  <c r="BJ61" i="12" s="1"/>
  <c r="BI55" i="12"/>
  <c r="BI61" i="12" s="1"/>
  <c r="BH55" i="12"/>
  <c r="BH61" i="12" s="1"/>
  <c r="BG55" i="12"/>
  <c r="BG61" i="12" s="1"/>
  <c r="BF55" i="12"/>
  <c r="BF61" i="12" s="1"/>
  <c r="BE55" i="12"/>
  <c r="BE61" i="12" s="1"/>
  <c r="BD55" i="12"/>
  <c r="BD61" i="12" s="1"/>
  <c r="BC55" i="12"/>
  <c r="BC61" i="12" s="1"/>
  <c r="BB55" i="12"/>
  <c r="BB61" i="12" s="1"/>
  <c r="BA55" i="12"/>
  <c r="BA61" i="12" s="1"/>
  <c r="AZ55" i="12"/>
  <c r="AZ61" i="12" s="1"/>
  <c r="BR54" i="12"/>
  <c r="BR60" i="12" s="1"/>
  <c r="BQ54" i="12"/>
  <c r="BQ60" i="12" s="1"/>
  <c r="BP54" i="12"/>
  <c r="BP60" i="12" s="1"/>
  <c r="BO54" i="12"/>
  <c r="BO60" i="12" s="1"/>
  <c r="BN54" i="12"/>
  <c r="BN60" i="12" s="1"/>
  <c r="BM54" i="12"/>
  <c r="BM60" i="12" s="1"/>
  <c r="BL54" i="12"/>
  <c r="BL60" i="12" s="1"/>
  <c r="BK54" i="12"/>
  <c r="BK60" i="12" s="1"/>
  <c r="BJ54" i="12"/>
  <c r="BJ60" i="12" s="1"/>
  <c r="BI54" i="12"/>
  <c r="BI60" i="12" s="1"/>
  <c r="BH54" i="12"/>
  <c r="BH60" i="12" s="1"/>
  <c r="BG54" i="12"/>
  <c r="BG60" i="12" s="1"/>
  <c r="BF54" i="12"/>
  <c r="BF60" i="12" s="1"/>
  <c r="BE54" i="12"/>
  <c r="BE60" i="12" s="1"/>
  <c r="BD54" i="12"/>
  <c r="BD60" i="12" s="1"/>
  <c r="BC54" i="12"/>
  <c r="BC60" i="12" s="1"/>
  <c r="BB54" i="12"/>
  <c r="BB60" i="12" s="1"/>
  <c r="BA54" i="12"/>
  <c r="BA60" i="12" s="1"/>
  <c r="AZ54" i="12"/>
  <c r="AZ60" i="12" s="1"/>
  <c r="BR53" i="12"/>
  <c r="BR59" i="12" s="1"/>
  <c r="BQ53" i="12"/>
  <c r="BQ59" i="12" s="1"/>
  <c r="BP53" i="12"/>
  <c r="BP59" i="12" s="1"/>
  <c r="BO53" i="12"/>
  <c r="BO59" i="12" s="1"/>
  <c r="BN53" i="12"/>
  <c r="BN59" i="12" s="1"/>
  <c r="BM53" i="12"/>
  <c r="BM59" i="12" s="1"/>
  <c r="BL53" i="12"/>
  <c r="BL59" i="12" s="1"/>
  <c r="BK53" i="12"/>
  <c r="BK59" i="12" s="1"/>
  <c r="BJ53" i="12"/>
  <c r="BJ59" i="12" s="1"/>
  <c r="BI53" i="12"/>
  <c r="BI59" i="12" s="1"/>
  <c r="BH53" i="12"/>
  <c r="BH59" i="12" s="1"/>
  <c r="BG53" i="12"/>
  <c r="BG59" i="12" s="1"/>
  <c r="BF53" i="12"/>
  <c r="BF59" i="12" s="1"/>
  <c r="BE53" i="12"/>
  <c r="BE59" i="12" s="1"/>
  <c r="BD53" i="12"/>
  <c r="BD59" i="12" s="1"/>
  <c r="BC53" i="12"/>
  <c r="BC59" i="12" s="1"/>
  <c r="BB53" i="12"/>
  <c r="BB59" i="12" s="1"/>
  <c r="BA53" i="12"/>
  <c r="BA59" i="12" s="1"/>
  <c r="AZ53" i="12"/>
  <c r="AZ59" i="12" s="1"/>
  <c r="AF58" i="7" l="1"/>
  <c r="AF60" i="7" s="1"/>
  <c r="AK58" i="7"/>
  <c r="AK64" i="7" s="1"/>
  <c r="AJ61" i="7"/>
  <c r="AG58" i="7"/>
  <c r="AG64" i="7" s="1"/>
  <c r="AI58" i="7"/>
  <c r="AI63" i="7" s="1"/>
  <c r="AL58" i="7"/>
  <c r="AL64" i="7" s="1"/>
  <c r="AD58" i="7"/>
  <c r="AD62" i="7" s="1"/>
  <c r="AG61" i="7"/>
  <c r="AH58" i="7"/>
  <c r="AH63" i="7" s="1"/>
  <c r="AJ58" i="7"/>
  <c r="AJ60" i="7" s="1"/>
  <c r="AC58" i="7"/>
  <c r="AC64" i="7" s="1"/>
  <c r="AG63" i="7"/>
  <c r="AE58" i="7"/>
  <c r="AE63" i="7" s="1"/>
  <c r="AH62" i="7"/>
  <c r="AF63" i="7"/>
  <c r="AG25" i="3"/>
  <c r="AG26" i="3"/>
  <c r="AG23" i="3"/>
  <c r="AG24" i="3"/>
  <c r="AC24" i="3"/>
  <c r="AK23" i="3"/>
  <c r="AK24" i="3"/>
  <c r="AC22" i="3"/>
  <c r="AK25" i="3"/>
  <c r="AK26" i="3"/>
  <c r="AK20" i="3"/>
  <c r="AC25" i="3"/>
  <c r="AK21" i="3"/>
  <c r="AC26" i="3"/>
  <c r="AK22" i="3"/>
  <c r="AI22" i="3"/>
  <c r="AI20" i="3"/>
  <c r="AI26" i="3"/>
  <c r="AD21" i="3"/>
  <c r="AI25" i="3"/>
  <c r="AI23" i="3"/>
  <c r="AI21" i="3"/>
  <c r="AD22" i="3"/>
  <c r="AD25" i="3"/>
  <c r="AE24" i="3"/>
  <c r="AH20" i="3"/>
  <c r="AE22" i="3"/>
  <c r="AH26" i="3"/>
  <c r="AD20" i="3"/>
  <c r="AE25" i="3"/>
  <c r="AH25" i="3"/>
  <c r="AH21" i="3"/>
  <c r="AE20" i="3"/>
  <c r="AD26" i="3"/>
  <c r="AH24" i="3"/>
  <c r="AD23" i="3"/>
  <c r="AE23" i="3"/>
  <c r="AE26" i="3"/>
  <c r="AI24" i="3"/>
  <c r="AD24" i="3"/>
  <c r="AH22" i="3"/>
  <c r="AE21" i="3"/>
  <c r="AH23" i="3"/>
  <c r="AH21" i="2"/>
  <c r="AH22" i="2"/>
  <c r="AH20" i="2"/>
  <c r="AH26" i="2"/>
  <c r="AH25" i="2"/>
  <c r="AD24" i="2"/>
  <c r="AD23" i="2"/>
  <c r="AD20" i="2"/>
  <c r="AG24" i="2"/>
  <c r="AD21" i="2"/>
  <c r="AD26" i="2"/>
  <c r="AD22" i="2"/>
  <c r="AD25" i="2"/>
  <c r="AB23" i="2"/>
  <c r="AB25" i="2"/>
  <c r="AF24" i="2"/>
  <c r="AB26" i="2"/>
  <c r="AC26" i="2"/>
  <c r="AC24" i="2"/>
  <c r="AB22" i="2"/>
  <c r="AG25" i="2"/>
  <c r="AF21" i="2"/>
  <c r="AF22" i="2"/>
  <c r="AF23" i="2"/>
  <c r="AJ21" i="2"/>
  <c r="AF26" i="2"/>
  <c r="AB20" i="2"/>
  <c r="AC25" i="2"/>
  <c r="AK20" i="2"/>
  <c r="AG23" i="2"/>
  <c r="AJ25" i="2"/>
  <c r="AB21" i="2"/>
  <c r="AK26" i="2"/>
  <c r="AC22" i="2"/>
  <c r="AG20" i="2"/>
  <c r="AB24" i="2"/>
  <c r="AJ20" i="2"/>
  <c r="AC23" i="2"/>
  <c r="AG21" i="2"/>
  <c r="AK22" i="2"/>
  <c r="AK23" i="2"/>
  <c r="AJ24" i="2"/>
  <c r="AG22" i="2"/>
  <c r="AK21" i="2"/>
  <c r="AF25" i="2"/>
  <c r="AJ23" i="2"/>
  <c r="AJ26" i="2"/>
  <c r="AG26" i="2"/>
  <c r="AK24" i="2"/>
  <c r="AC20" i="2"/>
  <c r="AJ22" i="2"/>
  <c r="AF20" i="2"/>
  <c r="AK25" i="2"/>
  <c r="AC21" i="2"/>
  <c r="AM107" i="1"/>
  <c r="AL107" i="1"/>
  <c r="AK107" i="1"/>
  <c r="AJ107" i="1"/>
  <c r="AI107" i="1"/>
  <c r="AH107" i="1"/>
  <c r="AG107" i="1"/>
  <c r="AF107" i="1"/>
  <c r="AE107" i="1"/>
  <c r="AD107" i="1"/>
  <c r="AM106" i="1"/>
  <c r="AK106" i="1"/>
  <c r="AJ106" i="1"/>
  <c r="AG106" i="1"/>
  <c r="AM105" i="1"/>
  <c r="AK105" i="1"/>
  <c r="AJ105" i="1"/>
  <c r="AG105" i="1"/>
  <c r="AM104" i="1"/>
  <c r="AL104" i="1"/>
  <c r="AK104" i="1"/>
  <c r="AJ104" i="1"/>
  <c r="AI104" i="1"/>
  <c r="AH104" i="1"/>
  <c r="AG104" i="1"/>
  <c r="AF104" i="1"/>
  <c r="AE104" i="1"/>
  <c r="AD104" i="1"/>
  <c r="AM103" i="1"/>
  <c r="AL103" i="1"/>
  <c r="AK103" i="1"/>
  <c r="AJ103" i="1"/>
  <c r="AI103" i="1"/>
  <c r="AH103" i="1"/>
  <c r="AG103" i="1"/>
  <c r="AF103" i="1"/>
  <c r="AE103" i="1"/>
  <c r="AD103" i="1"/>
  <c r="AM102" i="1"/>
  <c r="AL102" i="1"/>
  <c r="AK102" i="1"/>
  <c r="AJ102" i="1"/>
  <c r="AI102" i="1"/>
  <c r="AH102" i="1"/>
  <c r="AG102" i="1"/>
  <c r="AF102" i="1"/>
  <c r="AE102" i="1"/>
  <c r="AD102" i="1"/>
  <c r="AM101" i="1"/>
  <c r="AL101" i="1"/>
  <c r="AK101" i="1"/>
  <c r="AJ101" i="1"/>
  <c r="AI101" i="1"/>
  <c r="AH101" i="1"/>
  <c r="AG101" i="1"/>
  <c r="AF101" i="1"/>
  <c r="AD101" i="1"/>
  <c r="AM100" i="1"/>
  <c r="AL100" i="1"/>
  <c r="AK100" i="1"/>
  <c r="AJ100" i="1"/>
  <c r="AI100" i="1"/>
  <c r="AH100" i="1"/>
  <c r="AG100" i="1"/>
  <c r="AF100" i="1"/>
  <c r="AE100" i="1"/>
  <c r="AD100" i="1"/>
  <c r="AM99" i="1"/>
  <c r="AL99" i="1"/>
  <c r="AK99" i="1"/>
  <c r="AJ99" i="1"/>
  <c r="AI99" i="1"/>
  <c r="AH99" i="1"/>
  <c r="AG99" i="1"/>
  <c r="AF99" i="1"/>
  <c r="AE99" i="1"/>
  <c r="AD99" i="1"/>
  <c r="AM98" i="1"/>
  <c r="AI98" i="1"/>
  <c r="AG98" i="1"/>
  <c r="AM97" i="1"/>
  <c r="AL97" i="1"/>
  <c r="AK97" i="1"/>
  <c r="AJ97" i="1"/>
  <c r="AI97" i="1"/>
  <c r="AH97" i="1"/>
  <c r="AG97" i="1"/>
  <c r="AF97" i="1"/>
  <c r="AE97" i="1"/>
  <c r="AD97" i="1"/>
  <c r="AM96" i="1"/>
  <c r="AL96" i="1"/>
  <c r="AK96" i="1"/>
  <c r="AI96" i="1"/>
  <c r="AH96" i="1"/>
  <c r="AG96" i="1"/>
  <c r="AE96" i="1"/>
  <c r="AD96" i="1"/>
  <c r="AM95" i="1"/>
  <c r="AL95" i="1"/>
  <c r="AK95" i="1"/>
  <c r="AI95" i="1"/>
  <c r="AH95" i="1"/>
  <c r="AG95" i="1"/>
  <c r="AF95" i="1"/>
  <c r="AE95" i="1"/>
  <c r="AD95" i="1"/>
  <c r="AM94" i="1"/>
  <c r="AK94" i="1"/>
  <c r="AJ94" i="1"/>
  <c r="AI94" i="1"/>
  <c r="AH94" i="1"/>
  <c r="AG94" i="1"/>
  <c r="AD94" i="1"/>
  <c r="AM93" i="1"/>
  <c r="AL93" i="1"/>
  <c r="AK93" i="1"/>
  <c r="AJ93" i="1"/>
  <c r="AI93" i="1"/>
  <c r="AH93" i="1"/>
  <c r="AG93" i="1"/>
  <c r="AF93" i="1"/>
  <c r="AE93" i="1"/>
  <c r="AD93" i="1"/>
  <c r="AM92" i="1"/>
  <c r="AL92" i="1"/>
  <c r="AK92" i="1"/>
  <c r="AJ92" i="1"/>
  <c r="AI92" i="1"/>
  <c r="AH92" i="1"/>
  <c r="AG92" i="1"/>
  <c r="AF92" i="1"/>
  <c r="AE92" i="1"/>
  <c r="AD92" i="1"/>
  <c r="AG91" i="1"/>
  <c r="AD91" i="1"/>
  <c r="AM90" i="1"/>
  <c r="AL90" i="1"/>
  <c r="AK90" i="1"/>
  <c r="AJ90" i="1"/>
  <c r="AI90" i="1"/>
  <c r="AH90" i="1"/>
  <c r="AG90" i="1"/>
  <c r="AF90" i="1"/>
  <c r="AE90" i="1"/>
  <c r="AD90" i="1"/>
  <c r="AG89" i="1"/>
  <c r="AM88" i="1"/>
  <c r="AL88" i="1"/>
  <c r="AK88" i="1"/>
  <c r="AJ88" i="1"/>
  <c r="AI88" i="1"/>
  <c r="AH88" i="1"/>
  <c r="AG88" i="1"/>
  <c r="AF88" i="1"/>
  <c r="AE88" i="1"/>
  <c r="AD88" i="1"/>
  <c r="AM87" i="1"/>
  <c r="AL87" i="1"/>
  <c r="AK87" i="1"/>
  <c r="AJ87" i="1"/>
  <c r="AI87" i="1"/>
  <c r="AH87" i="1"/>
  <c r="AG87" i="1"/>
  <c r="AF87" i="1"/>
  <c r="AE87" i="1"/>
  <c r="AD87" i="1"/>
  <c r="AM86" i="1"/>
  <c r="AL86" i="1"/>
  <c r="AI86" i="1"/>
  <c r="AG86" i="1"/>
  <c r="AF86" i="1"/>
  <c r="AD86" i="1"/>
  <c r="AM85" i="1"/>
  <c r="AL85" i="1"/>
  <c r="AK85" i="1"/>
  <c r="AJ85" i="1"/>
  <c r="AI85" i="1"/>
  <c r="AH85" i="1"/>
  <c r="AG85" i="1"/>
  <c r="AF85" i="1"/>
  <c r="AE85" i="1"/>
  <c r="AD85" i="1"/>
  <c r="AM84" i="1"/>
  <c r="AL84" i="1"/>
  <c r="AK84" i="1"/>
  <c r="AJ84" i="1"/>
  <c r="AI84" i="1"/>
  <c r="AH84" i="1"/>
  <c r="AG84" i="1"/>
  <c r="AF84" i="1"/>
  <c r="AE84" i="1"/>
  <c r="AD84" i="1"/>
  <c r="AM83" i="1"/>
  <c r="AL83" i="1"/>
  <c r="AK83" i="1"/>
  <c r="AJ83" i="1"/>
  <c r="AI83" i="1"/>
  <c r="AH83" i="1"/>
  <c r="AG83" i="1"/>
  <c r="AF83" i="1"/>
  <c r="AE83" i="1"/>
  <c r="AD83" i="1"/>
  <c r="AM82" i="1"/>
  <c r="AL82" i="1"/>
  <c r="AK82" i="1"/>
  <c r="AJ82" i="1"/>
  <c r="AI82" i="1"/>
  <c r="AH82" i="1"/>
  <c r="AG82" i="1"/>
  <c r="AF82" i="1"/>
  <c r="AE82" i="1"/>
  <c r="AD82" i="1"/>
  <c r="AM81" i="1"/>
  <c r="AL81" i="1"/>
  <c r="AK81" i="1"/>
  <c r="AJ81" i="1"/>
  <c r="AI81" i="1"/>
  <c r="AH81" i="1"/>
  <c r="AG81" i="1"/>
  <c r="AF81" i="1"/>
  <c r="AE81" i="1"/>
  <c r="AD81" i="1"/>
  <c r="AM80" i="1"/>
  <c r="AL80" i="1"/>
  <c r="AK80" i="1"/>
  <c r="AJ80" i="1"/>
  <c r="AI80" i="1"/>
  <c r="AH80" i="1"/>
  <c r="AG80" i="1"/>
  <c r="AF80" i="1"/>
  <c r="AE80" i="1"/>
  <c r="AD80" i="1"/>
  <c r="AL79" i="1"/>
  <c r="AK79" i="1"/>
  <c r="AJ79" i="1"/>
  <c r="AI79" i="1"/>
  <c r="AH79" i="1"/>
  <c r="AG79" i="1"/>
  <c r="AF79" i="1"/>
  <c r="AE79" i="1"/>
  <c r="AD79" i="1"/>
  <c r="AL78" i="1"/>
  <c r="AK78" i="1"/>
  <c r="AJ78" i="1"/>
  <c r="AH78" i="1"/>
  <c r="AG78" i="1"/>
  <c r="AF78" i="1"/>
  <c r="AD78" i="1"/>
  <c r="AG77" i="1"/>
  <c r="AG76" i="1"/>
  <c r="AF76" i="1"/>
  <c r="AE76" i="1"/>
  <c r="AM75" i="1"/>
  <c r="AL75" i="1"/>
  <c r="AK75" i="1"/>
  <c r="AJ75" i="1"/>
  <c r="AI75" i="1"/>
  <c r="AH75" i="1"/>
  <c r="AG75" i="1"/>
  <c r="AF75" i="1"/>
  <c r="AE75" i="1"/>
  <c r="AM74" i="1"/>
  <c r="AL74" i="1"/>
  <c r="AK74" i="1"/>
  <c r="AJ74" i="1"/>
  <c r="AI74" i="1"/>
  <c r="AH74" i="1"/>
  <c r="AG74" i="1"/>
  <c r="AF74" i="1"/>
  <c r="AE74" i="1"/>
  <c r="AM73" i="1"/>
  <c r="AG73" i="1"/>
  <c r="AM72" i="1"/>
  <c r="AL72" i="1"/>
  <c r="AK72" i="1"/>
  <c r="AJ72" i="1"/>
  <c r="AI72" i="1"/>
  <c r="AH72" i="1"/>
  <c r="AG72" i="1"/>
  <c r="AF72" i="1"/>
  <c r="AE72" i="1"/>
  <c r="AD72" i="1"/>
  <c r="AM71" i="1"/>
  <c r="AL71" i="1"/>
  <c r="AI71" i="1"/>
  <c r="AH71" i="1"/>
  <c r="AG71" i="1"/>
  <c r="AE71" i="1"/>
  <c r="AD71" i="1"/>
  <c r="AM70" i="1"/>
  <c r="AL70" i="1"/>
  <c r="AI70" i="1"/>
  <c r="AH70" i="1"/>
  <c r="AG70" i="1"/>
  <c r="AE70" i="1"/>
  <c r="AD70" i="1"/>
  <c r="AM69" i="1"/>
  <c r="AL69" i="1"/>
  <c r="AI69" i="1"/>
  <c r="AH69" i="1"/>
  <c r="AG69" i="1"/>
  <c r="AM68" i="1"/>
  <c r="AL68" i="1"/>
  <c r="AJ68" i="1"/>
  <c r="AI68" i="1"/>
  <c r="AH68" i="1"/>
  <c r="AG68" i="1"/>
  <c r="AE68" i="1"/>
  <c r="AM67" i="1"/>
  <c r="AL67" i="1"/>
  <c r="AH67" i="1"/>
  <c r="AG67" i="1"/>
  <c r="AE67" i="1"/>
  <c r="AD67" i="1"/>
  <c r="AM66" i="1"/>
  <c r="AL66" i="1"/>
  <c r="AK66" i="1"/>
  <c r="AJ66" i="1"/>
  <c r="AI66" i="1"/>
  <c r="AH66" i="1"/>
  <c r="AG66" i="1"/>
  <c r="AF66" i="1"/>
  <c r="AE66" i="1"/>
  <c r="AD66" i="1"/>
  <c r="AM65" i="1"/>
  <c r="AL65" i="1"/>
  <c r="AK65" i="1"/>
  <c r="AJ65" i="1"/>
  <c r="AI65" i="1"/>
  <c r="AH65" i="1"/>
  <c r="AG65" i="1"/>
  <c r="AF65" i="1"/>
  <c r="AE65" i="1"/>
  <c r="AD65" i="1"/>
  <c r="AI61" i="7" l="1"/>
  <c r="AI64" i="7"/>
  <c r="AE62" i="7"/>
  <c r="AE64" i="7"/>
  <c r="AG60" i="7"/>
  <c r="AD61" i="7"/>
  <c r="AJ64" i="7"/>
  <c r="AD63" i="7"/>
  <c r="AJ63" i="7"/>
  <c r="AJ62" i="7"/>
  <c r="AK62" i="7"/>
  <c r="AD64" i="7"/>
  <c r="AK61" i="7"/>
  <c r="AD60" i="7"/>
  <c r="AI60" i="7"/>
  <c r="AI62" i="7"/>
  <c r="AC60" i="7"/>
  <c r="AH60" i="7"/>
  <c r="AH64" i="7"/>
  <c r="AL62" i="7"/>
  <c r="AK63" i="7"/>
  <c r="AL61" i="7"/>
  <c r="AG62" i="7"/>
  <c r="AC63" i="7"/>
  <c r="AE60" i="7"/>
  <c r="AH61" i="7"/>
  <c r="AC62" i="7"/>
  <c r="AC61" i="7"/>
  <c r="AL63" i="7"/>
  <c r="AF64" i="7"/>
  <c r="AF61" i="7"/>
  <c r="AF62" i="7"/>
  <c r="AL60" i="7"/>
  <c r="AK60" i="7"/>
  <c r="AE61" i="7"/>
  <c r="Y52" i="11"/>
  <c r="X52" i="11"/>
  <c r="Y51" i="11"/>
  <c r="X51" i="11"/>
  <c r="AE15" i="10"/>
  <c r="AD15" i="10"/>
  <c r="AE14" i="10"/>
  <c r="AE10" i="10"/>
  <c r="AD10" i="10"/>
  <c r="AE5" i="10"/>
  <c r="AD5" i="10"/>
  <c r="AK122" i="4"/>
  <c r="AJ122" i="4"/>
  <c r="AI122" i="4"/>
  <c r="AH122" i="4"/>
  <c r="AG122" i="4"/>
  <c r="AF122" i="4"/>
  <c r="AE122" i="4"/>
  <c r="AD122" i="4"/>
  <c r="AC122" i="4"/>
  <c r="AB122" i="4"/>
  <c r="Y122" i="4"/>
  <c r="X122" i="4"/>
  <c r="W122" i="4"/>
  <c r="V122" i="4"/>
  <c r="U122" i="4"/>
  <c r="T122" i="4"/>
  <c r="S122" i="4"/>
  <c r="R122" i="4"/>
  <c r="Q122" i="4"/>
  <c r="P122" i="4"/>
  <c r="AP102" i="4"/>
  <c r="AW88" i="4"/>
  <c r="AP88" i="4"/>
  <c r="AV88" i="4" s="1"/>
  <c r="AV87" i="4"/>
  <c r="AQ87" i="4" s="1"/>
  <c r="AV86" i="4"/>
  <c r="AQ86" i="4"/>
  <c r="AV85" i="4"/>
  <c r="AQ85" i="4" s="1"/>
  <c r="AV84" i="4"/>
  <c r="AQ84" i="4"/>
  <c r="AV83" i="4"/>
  <c r="AQ83" i="4" s="1"/>
  <c r="AV82" i="4"/>
  <c r="AQ82" i="4"/>
  <c r="AV81" i="4"/>
  <c r="AQ81" i="4" s="1"/>
  <c r="AV80" i="4"/>
  <c r="AQ80" i="4"/>
  <c r="AV79" i="4"/>
  <c r="AQ79" i="4" s="1"/>
  <c r="AV78" i="4"/>
  <c r="AQ78" i="4"/>
  <c r="AX70" i="4"/>
  <c r="AV70" i="4"/>
  <c r="AU70" i="4"/>
  <c r="AT70" i="4"/>
  <c r="AS70" i="4"/>
  <c r="AR70" i="4"/>
  <c r="AQ70" i="4"/>
  <c r="AP70" i="4"/>
  <c r="AO70" i="4"/>
  <c r="AN70" i="4"/>
  <c r="AX63" i="4"/>
  <c r="AX64" i="4" s="1"/>
  <c r="AV63" i="4"/>
  <c r="AV64" i="4" s="1"/>
  <c r="AU63" i="4"/>
  <c r="AU64" i="4" s="1"/>
  <c r="AT63" i="4"/>
  <c r="AT64" i="4" s="1"/>
  <c r="AS63" i="4"/>
  <c r="AS64" i="4" s="1"/>
  <c r="AR63" i="4"/>
  <c r="AR64" i="4" s="1"/>
  <c r="AQ63" i="4"/>
  <c r="AQ64" i="4" s="1"/>
  <c r="AP63" i="4"/>
  <c r="AP64" i="4" s="1"/>
  <c r="AO63" i="4"/>
  <c r="AO64" i="4" s="1"/>
  <c r="AN63" i="4"/>
  <c r="AN64" i="4" s="1"/>
  <c r="AW61" i="4"/>
  <c r="AW133" i="3"/>
  <c r="AV133" i="3"/>
  <c r="AU133" i="3"/>
  <c r="AT133" i="3"/>
  <c r="AS133" i="3"/>
  <c r="AR133" i="3"/>
  <c r="AQ133" i="3"/>
  <c r="AP133" i="3"/>
  <c r="AO133" i="3"/>
  <c r="AN133" i="3"/>
  <c r="AW132" i="3"/>
  <c r="AV132" i="3"/>
  <c r="AU132" i="3"/>
  <c r="AT132" i="3"/>
  <c r="AS132" i="3"/>
  <c r="AR132" i="3"/>
  <c r="AQ132" i="3"/>
  <c r="AP132" i="3"/>
  <c r="AO132" i="3"/>
  <c r="AN132" i="3"/>
  <c r="AW131" i="3"/>
  <c r="AV131" i="3"/>
  <c r="AU131" i="3"/>
  <c r="AT131" i="3"/>
  <c r="AS131" i="3"/>
  <c r="AR131" i="3"/>
  <c r="AQ131" i="3"/>
  <c r="AP131" i="3"/>
  <c r="AO131" i="3"/>
  <c r="AN131" i="3"/>
  <c r="AW130" i="3"/>
  <c r="AV130" i="3"/>
  <c r="AU130" i="3"/>
  <c r="AT130" i="3"/>
  <c r="AS130" i="3"/>
  <c r="AR130" i="3"/>
  <c r="AQ130" i="3"/>
  <c r="AP130" i="3"/>
  <c r="AO130" i="3"/>
  <c r="AN130" i="3"/>
  <c r="AW129" i="3"/>
  <c r="AV129" i="3"/>
  <c r="AU129" i="3"/>
  <c r="AT129" i="3"/>
  <c r="AS129" i="3"/>
  <c r="AR129" i="3"/>
  <c r="AQ129" i="3"/>
  <c r="AP129" i="3"/>
  <c r="AO129" i="3"/>
  <c r="AN129" i="3"/>
  <c r="AW128" i="3"/>
  <c r="AV128" i="3"/>
  <c r="AU128" i="3"/>
  <c r="AT128" i="3"/>
  <c r="AS128" i="3"/>
  <c r="AR128" i="3"/>
  <c r="AQ128" i="3"/>
  <c r="AP128" i="3"/>
  <c r="AO128" i="3"/>
  <c r="AN128" i="3"/>
  <c r="AW127" i="3"/>
  <c r="AV127" i="3"/>
  <c r="AU127" i="3"/>
  <c r="AT127" i="3"/>
  <c r="AS127" i="3"/>
  <c r="AR127" i="3"/>
  <c r="AQ127" i="3"/>
  <c r="AP127" i="3"/>
  <c r="AO127" i="3"/>
  <c r="AN127" i="3"/>
  <c r="AW126" i="3"/>
  <c r="AV126" i="3"/>
  <c r="AU126" i="3"/>
  <c r="AT126" i="3"/>
  <c r="AS126" i="3"/>
  <c r="AR126" i="3"/>
  <c r="AQ126" i="3"/>
  <c r="AP126" i="3"/>
  <c r="AO126" i="3"/>
  <c r="AN126" i="3"/>
  <c r="AW125" i="3"/>
  <c r="AV125" i="3"/>
  <c r="AU125" i="3"/>
  <c r="AT125" i="3"/>
  <c r="AS125" i="3"/>
  <c r="AR125" i="3"/>
  <c r="AQ125" i="3"/>
  <c r="AP125" i="3"/>
  <c r="AO125" i="3"/>
  <c r="AN125" i="3"/>
  <c r="AW124" i="3"/>
  <c r="AV124" i="3"/>
  <c r="AU124" i="3"/>
  <c r="AT124" i="3"/>
  <c r="AS124" i="3"/>
  <c r="AR124" i="3"/>
  <c r="AQ124" i="3"/>
  <c r="AP124" i="3"/>
  <c r="AO124" i="3"/>
  <c r="AN124" i="3"/>
  <c r="AW123" i="3"/>
  <c r="AV123" i="3"/>
  <c r="AU123" i="3"/>
  <c r="AT123" i="3"/>
  <c r="AS123" i="3"/>
  <c r="AR123" i="3"/>
  <c r="AQ123" i="3"/>
  <c r="AP123" i="3"/>
  <c r="AO123" i="3"/>
  <c r="AN123" i="3"/>
  <c r="AW122" i="3"/>
  <c r="AV122" i="3"/>
  <c r="AU122" i="3"/>
  <c r="AT122" i="3"/>
  <c r="AS122" i="3"/>
  <c r="AR122" i="3"/>
  <c r="AQ122" i="3"/>
  <c r="AP122" i="3"/>
  <c r="AO122" i="3"/>
  <c r="AN122" i="3"/>
  <c r="AW121" i="3"/>
  <c r="AV121" i="3"/>
  <c r="AU121" i="3"/>
  <c r="AT121" i="3"/>
  <c r="AS121" i="3"/>
  <c r="AR121" i="3"/>
  <c r="AQ121" i="3"/>
  <c r="AP121" i="3"/>
  <c r="AO121" i="3"/>
  <c r="AN121" i="3"/>
  <c r="AW120" i="3"/>
  <c r="AV120" i="3"/>
  <c r="AU120" i="3"/>
  <c r="AT120" i="3"/>
  <c r="AS120" i="3"/>
  <c r="AR120" i="3"/>
  <c r="AQ120" i="3"/>
  <c r="AP120" i="3"/>
  <c r="AO120" i="3"/>
  <c r="AN120" i="3"/>
  <c r="AW119" i="3"/>
  <c r="AV119" i="3"/>
  <c r="AU119" i="3"/>
  <c r="AT119" i="3"/>
  <c r="AS119" i="3"/>
  <c r="AR119" i="3"/>
  <c r="AQ119" i="3"/>
  <c r="AP119" i="3"/>
  <c r="AO119" i="3"/>
  <c r="AN119" i="3"/>
  <c r="AW118" i="3"/>
  <c r="AV118" i="3"/>
  <c r="AU118" i="3"/>
  <c r="AT118" i="3"/>
  <c r="AS118" i="3"/>
  <c r="AR118" i="3"/>
  <c r="AQ118" i="3"/>
  <c r="AP118" i="3"/>
  <c r="AO118" i="3"/>
  <c r="AN118" i="3"/>
  <c r="AW117" i="3"/>
  <c r="AV117" i="3"/>
  <c r="AU117" i="3"/>
  <c r="AT117" i="3"/>
  <c r="AS117" i="3"/>
  <c r="AR117" i="3"/>
  <c r="AQ117" i="3"/>
  <c r="AP117" i="3"/>
  <c r="AO117" i="3"/>
  <c r="AN117" i="3"/>
  <c r="AW116" i="3"/>
  <c r="AV116" i="3"/>
  <c r="AU116" i="3"/>
  <c r="AT116" i="3"/>
  <c r="AS116" i="3"/>
  <c r="AR116" i="3"/>
  <c r="AQ116" i="3"/>
  <c r="AP116" i="3"/>
  <c r="AO116" i="3"/>
  <c r="AN116" i="3"/>
  <c r="AW115" i="3"/>
  <c r="AV115" i="3"/>
  <c r="AU115" i="3"/>
  <c r="AT115" i="3"/>
  <c r="AS115" i="3"/>
  <c r="AR115" i="3"/>
  <c r="AQ115" i="3"/>
  <c r="AP115" i="3"/>
  <c r="AO115" i="3"/>
  <c r="AN115" i="3"/>
  <c r="AW114" i="3"/>
  <c r="AV114" i="3"/>
  <c r="AU114" i="3"/>
  <c r="AT114" i="3"/>
  <c r="AS114" i="3"/>
  <c r="AR114" i="3"/>
  <c r="AQ114" i="3"/>
  <c r="AP114" i="3"/>
  <c r="AO114" i="3"/>
  <c r="AN114" i="3"/>
  <c r="AW113" i="3"/>
  <c r="AV113" i="3"/>
  <c r="AU113" i="3"/>
  <c r="AT113" i="3"/>
  <c r="AS113" i="3"/>
  <c r="AR113" i="3"/>
  <c r="AQ113" i="3"/>
  <c r="AP113" i="3"/>
  <c r="AO113" i="3"/>
  <c r="AN113" i="3"/>
  <c r="AW112" i="3"/>
  <c r="AV112" i="3"/>
  <c r="AU112" i="3"/>
  <c r="AT112" i="3"/>
  <c r="AS112" i="3"/>
  <c r="AR112" i="3"/>
  <c r="AQ112" i="3"/>
  <c r="AP112" i="3"/>
  <c r="AO112" i="3"/>
  <c r="AN112" i="3"/>
  <c r="AW111" i="3"/>
  <c r="AV111" i="3"/>
  <c r="AU111" i="3"/>
  <c r="AT111" i="3"/>
  <c r="AS111" i="3"/>
  <c r="AR111" i="3"/>
  <c r="AQ111" i="3"/>
  <c r="AP111" i="3"/>
  <c r="AO111" i="3"/>
  <c r="AN111" i="3"/>
  <c r="AW110" i="3"/>
  <c r="AV110" i="3"/>
  <c r="AU110" i="3"/>
  <c r="AT110" i="3"/>
  <c r="AS110" i="3"/>
  <c r="AR110" i="3"/>
  <c r="AQ110" i="3"/>
  <c r="AP110" i="3"/>
  <c r="AO110" i="3"/>
  <c r="AN110" i="3"/>
  <c r="AW109" i="3"/>
  <c r="AV109" i="3"/>
  <c r="AU109" i="3"/>
  <c r="AT109" i="3"/>
  <c r="AS109" i="3"/>
  <c r="AR109" i="3"/>
  <c r="AQ109" i="3"/>
  <c r="AP109" i="3"/>
  <c r="AO109" i="3"/>
  <c r="AN109" i="3"/>
  <c r="AW108" i="3"/>
  <c r="AV108" i="3"/>
  <c r="AU108" i="3"/>
  <c r="AT108" i="3"/>
  <c r="AS108" i="3"/>
  <c r="AR108" i="3"/>
  <c r="AQ108" i="3"/>
  <c r="AP108" i="3"/>
  <c r="AO108" i="3"/>
  <c r="AN108" i="3"/>
  <c r="AW107" i="3"/>
  <c r="AV107" i="3"/>
  <c r="AU107" i="3"/>
  <c r="AT107" i="3"/>
  <c r="AS107" i="3"/>
  <c r="AR107" i="3"/>
  <c r="AQ107" i="3"/>
  <c r="AP107" i="3"/>
  <c r="AO107" i="3"/>
  <c r="AN107" i="3"/>
  <c r="AW106" i="3"/>
  <c r="AV106" i="3"/>
  <c r="AU106" i="3"/>
  <c r="AT106" i="3"/>
  <c r="AS106" i="3"/>
  <c r="AR106" i="3"/>
  <c r="AQ106" i="3"/>
  <c r="AP106" i="3"/>
  <c r="AO106" i="3"/>
  <c r="AN106" i="3"/>
  <c r="AW105" i="3"/>
  <c r="AV105" i="3"/>
  <c r="AU105" i="3"/>
  <c r="AT105" i="3"/>
  <c r="AS105" i="3"/>
  <c r="AR105" i="3"/>
  <c r="AQ105" i="3"/>
  <c r="AP105" i="3"/>
  <c r="AO105" i="3"/>
  <c r="AN105" i="3"/>
  <c r="AW104" i="3"/>
  <c r="AV104" i="3"/>
  <c r="AU104" i="3"/>
  <c r="AT104" i="3"/>
  <c r="AS104" i="3"/>
  <c r="AR104" i="3"/>
  <c r="AQ104" i="3"/>
  <c r="AP104" i="3"/>
  <c r="AO104" i="3"/>
  <c r="AN104" i="3"/>
  <c r="AW103" i="3"/>
  <c r="AV103" i="3"/>
  <c r="AU103" i="3"/>
  <c r="AT103" i="3"/>
  <c r="AS103" i="3"/>
  <c r="AR103" i="3"/>
  <c r="AQ103" i="3"/>
  <c r="AP103" i="3"/>
  <c r="AO103" i="3"/>
  <c r="AN103" i="3"/>
  <c r="AW102" i="3"/>
  <c r="AV102" i="3"/>
  <c r="AU102" i="3"/>
  <c r="AT102" i="3"/>
  <c r="AS102" i="3"/>
  <c r="AR102" i="3"/>
  <c r="AQ102" i="3"/>
  <c r="AP102" i="3"/>
  <c r="AO102" i="3"/>
  <c r="AN102" i="3"/>
  <c r="AW101" i="3"/>
  <c r="AV101" i="3"/>
  <c r="AU101" i="3"/>
  <c r="AT101" i="3"/>
  <c r="AS101" i="3"/>
  <c r="AR101" i="3"/>
  <c r="AQ101" i="3"/>
  <c r="AP101" i="3"/>
  <c r="AO101" i="3"/>
  <c r="AN101" i="3"/>
  <c r="AW100" i="3"/>
  <c r="AV100" i="3"/>
  <c r="AU100" i="3"/>
  <c r="AT100" i="3"/>
  <c r="AS100" i="3"/>
  <c r="AR100" i="3"/>
  <c r="AQ100" i="3"/>
  <c r="AP100" i="3"/>
  <c r="AO100" i="3"/>
  <c r="AN100" i="3"/>
  <c r="AW99" i="3"/>
  <c r="AV99" i="3"/>
  <c r="AU99" i="3"/>
  <c r="AT99" i="3"/>
  <c r="AS99" i="3"/>
  <c r="AR99" i="3"/>
  <c r="AQ99" i="3"/>
  <c r="AP99" i="3"/>
  <c r="AO99" i="3"/>
  <c r="AN99" i="3"/>
  <c r="AW98" i="3"/>
  <c r="AV98" i="3"/>
  <c r="AU98" i="3"/>
  <c r="AT98" i="3"/>
  <c r="AS98" i="3"/>
  <c r="AR98" i="3"/>
  <c r="AQ98" i="3"/>
  <c r="AP98" i="3"/>
  <c r="AO98" i="3"/>
  <c r="AN98" i="3"/>
  <c r="AW97" i="3"/>
  <c r="AV97" i="3"/>
  <c r="AU97" i="3"/>
  <c r="AT97" i="3"/>
  <c r="AS97" i="3"/>
  <c r="AR97" i="3"/>
  <c r="AQ97" i="3"/>
  <c r="AP97" i="3"/>
  <c r="AO97" i="3"/>
  <c r="AN97" i="3"/>
  <c r="AW96" i="3"/>
  <c r="AV96" i="3"/>
  <c r="AU96" i="3"/>
  <c r="AT96" i="3"/>
  <c r="AS96" i="3"/>
  <c r="AR96" i="3"/>
  <c r="AQ96" i="3"/>
  <c r="AP96" i="3"/>
  <c r="AO96" i="3"/>
  <c r="AN96" i="3"/>
  <c r="AW95" i="3"/>
  <c r="AV95" i="3"/>
  <c r="AU95" i="3"/>
  <c r="AT95" i="3"/>
  <c r="AS95" i="3"/>
  <c r="AR95" i="3"/>
  <c r="AQ95" i="3"/>
  <c r="AP95" i="3"/>
  <c r="AO95" i="3"/>
  <c r="AN95" i="3"/>
  <c r="AW94" i="3"/>
  <c r="AV94" i="3"/>
  <c r="AU94" i="3"/>
  <c r="AT94" i="3"/>
  <c r="AS94" i="3"/>
  <c r="AR94" i="3"/>
  <c r="AQ94" i="3"/>
  <c r="AP94" i="3"/>
  <c r="AO94" i="3"/>
  <c r="AN94" i="3"/>
  <c r="AW93" i="3"/>
  <c r="AV93" i="3"/>
  <c r="AU93" i="3"/>
  <c r="AT93" i="3"/>
  <c r="AS93" i="3"/>
  <c r="AR93" i="3"/>
  <c r="AQ93" i="3"/>
  <c r="AP93" i="3"/>
  <c r="AO93" i="3"/>
  <c r="AN93" i="3"/>
  <c r="AW92" i="3"/>
  <c r="AV92" i="3"/>
  <c r="AU92" i="3"/>
  <c r="AT92" i="3"/>
  <c r="AS92" i="3"/>
  <c r="AR92" i="3"/>
  <c r="AQ92" i="3"/>
  <c r="AP92" i="3"/>
  <c r="AO92" i="3"/>
  <c r="AN92" i="3"/>
  <c r="AW91" i="3"/>
  <c r="AV91" i="3"/>
  <c r="AU91" i="3"/>
  <c r="AT91" i="3"/>
  <c r="AS91" i="3"/>
  <c r="AR91" i="3"/>
  <c r="AQ91" i="3"/>
  <c r="AP91" i="3"/>
  <c r="AO91" i="3"/>
  <c r="AN91" i="3"/>
  <c r="AW87" i="3"/>
  <c r="AV87" i="3"/>
  <c r="AU87" i="3"/>
  <c r="AT87" i="3"/>
  <c r="AS87" i="3"/>
  <c r="AR87" i="3"/>
  <c r="AQ87" i="3"/>
  <c r="AP87" i="3"/>
  <c r="AO87" i="3"/>
  <c r="AN87" i="3"/>
  <c r="AW86" i="3"/>
  <c r="AV86" i="3"/>
  <c r="AU86" i="3"/>
  <c r="AT86" i="3"/>
  <c r="AS86" i="3"/>
  <c r="AR86" i="3"/>
  <c r="AQ86" i="3"/>
  <c r="AP86" i="3"/>
  <c r="AO86" i="3"/>
  <c r="AN86" i="3"/>
  <c r="AW85" i="3"/>
  <c r="AV85" i="3"/>
  <c r="AU85" i="3"/>
  <c r="AT85" i="3"/>
  <c r="AS85" i="3"/>
  <c r="AR85" i="3"/>
  <c r="AQ85" i="3"/>
  <c r="AP85" i="3"/>
  <c r="AO85" i="3"/>
  <c r="AN85" i="3"/>
  <c r="AW84" i="3"/>
  <c r="AW88" i="3" s="1"/>
  <c r="AV84" i="3"/>
  <c r="AV88" i="3" s="1"/>
  <c r="AU84" i="3"/>
  <c r="AT84" i="3"/>
  <c r="AS84" i="3"/>
  <c r="AS88" i="3" s="1"/>
  <c r="AR84" i="3"/>
  <c r="AR88" i="3" s="1"/>
  <c r="AQ84" i="3"/>
  <c r="AP84" i="3"/>
  <c r="AO84" i="3"/>
  <c r="AO88" i="3" s="1"/>
  <c r="AN84" i="3"/>
  <c r="CH79" i="3"/>
  <c r="CG79" i="3"/>
  <c r="CF79" i="3"/>
  <c r="CE79" i="3"/>
  <c r="CD79" i="3"/>
  <c r="CC79" i="3"/>
  <c r="CB79" i="3"/>
  <c r="CA79" i="3"/>
  <c r="BZ79" i="3"/>
  <c r="BY79" i="3"/>
  <c r="BW79" i="3"/>
  <c r="BV79" i="3"/>
  <c r="BU79" i="3"/>
  <c r="BT79" i="3"/>
  <c r="BS79" i="3"/>
  <c r="BR79" i="3"/>
  <c r="BQ79" i="3"/>
  <c r="BP79" i="3"/>
  <c r="BO79" i="3"/>
  <c r="BN79" i="3"/>
  <c r="BJ79" i="3"/>
  <c r="BI79" i="3"/>
  <c r="BH79" i="3"/>
  <c r="BG79" i="3"/>
  <c r="BF79" i="3"/>
  <c r="BE79" i="3"/>
  <c r="BD79" i="3"/>
  <c r="BC79" i="3"/>
  <c r="BB79" i="3"/>
  <c r="BA79" i="3"/>
  <c r="AW79" i="3"/>
  <c r="AV79" i="3"/>
  <c r="AU79" i="3"/>
  <c r="AT79" i="3"/>
  <c r="AS79" i="3"/>
  <c r="AR79" i="3"/>
  <c r="AQ79" i="3"/>
  <c r="AP79" i="3"/>
  <c r="AO79" i="3"/>
  <c r="AN79" i="3"/>
  <c r="CH78" i="3"/>
  <c r="CG78" i="3"/>
  <c r="CF78" i="3"/>
  <c r="CE78" i="3"/>
  <c r="CD78" i="3"/>
  <c r="CC78" i="3"/>
  <c r="CB78" i="3"/>
  <c r="CA78" i="3"/>
  <c r="BZ78" i="3"/>
  <c r="BY78" i="3"/>
  <c r="BW78" i="3"/>
  <c r="BV78" i="3"/>
  <c r="BU78" i="3"/>
  <c r="BT78" i="3"/>
  <c r="BS78" i="3"/>
  <c r="BR78" i="3"/>
  <c r="BQ78" i="3"/>
  <c r="BP78" i="3"/>
  <c r="BO78" i="3"/>
  <c r="BN78" i="3"/>
  <c r="BJ78" i="3"/>
  <c r="BI78" i="3"/>
  <c r="BH78" i="3"/>
  <c r="BG78" i="3"/>
  <c r="BF78" i="3"/>
  <c r="BE78" i="3"/>
  <c r="BD78" i="3"/>
  <c r="BC78" i="3"/>
  <c r="BB78" i="3"/>
  <c r="BA78" i="3"/>
  <c r="AW78" i="3"/>
  <c r="AV78" i="3"/>
  <c r="AU78" i="3"/>
  <c r="AT78" i="3"/>
  <c r="AS78" i="3"/>
  <c r="AR78" i="3"/>
  <c r="AQ78" i="3"/>
  <c r="AP78" i="3"/>
  <c r="AO78" i="3"/>
  <c r="AN78" i="3"/>
  <c r="BW14" i="3"/>
  <c r="BW25" i="3" s="1"/>
  <c r="BV14" i="3"/>
  <c r="BV25" i="3" s="1"/>
  <c r="BU14" i="3"/>
  <c r="BU25" i="3" s="1"/>
  <c r="BT14" i="3"/>
  <c r="BT25" i="3" s="1"/>
  <c r="BS14" i="3"/>
  <c r="BS25" i="3" s="1"/>
  <c r="BR14" i="3"/>
  <c r="BR25" i="3" s="1"/>
  <c r="BQ14" i="3"/>
  <c r="BQ25" i="3" s="1"/>
  <c r="BP14" i="3"/>
  <c r="BP25" i="3" s="1"/>
  <c r="BO14" i="3"/>
  <c r="BO25" i="3" s="1"/>
  <c r="BN14" i="3"/>
  <c r="BN25" i="3" s="1"/>
  <c r="BJ13" i="3"/>
  <c r="BI13" i="3"/>
  <c r="BH13" i="3"/>
  <c r="BG13" i="3"/>
  <c r="BF13" i="3"/>
  <c r="BE13" i="3"/>
  <c r="BD13" i="3"/>
  <c r="BC13" i="3"/>
  <c r="BB13" i="3"/>
  <c r="BA13" i="3"/>
  <c r="AW13" i="3"/>
  <c r="AV13" i="3"/>
  <c r="AU13" i="3"/>
  <c r="AT13" i="3"/>
  <c r="AS13" i="3"/>
  <c r="AR13" i="3"/>
  <c r="AQ13" i="3"/>
  <c r="AP13" i="3"/>
  <c r="AO13" i="3"/>
  <c r="AN13" i="3"/>
  <c r="BJ12" i="3"/>
  <c r="BI12" i="3"/>
  <c r="BH12" i="3"/>
  <c r="BG12" i="3"/>
  <c r="BF12" i="3"/>
  <c r="BE12" i="3"/>
  <c r="BD12" i="3"/>
  <c r="BC12" i="3"/>
  <c r="BB12" i="3"/>
  <c r="BA12" i="3"/>
  <c r="AW12" i="3"/>
  <c r="AV12" i="3"/>
  <c r="AU12" i="3"/>
  <c r="AT12" i="3"/>
  <c r="AS12" i="3"/>
  <c r="AR12" i="3"/>
  <c r="AQ12" i="3"/>
  <c r="AP12" i="3"/>
  <c r="AO12" i="3"/>
  <c r="AN12" i="3"/>
  <c r="BJ11" i="3"/>
  <c r="BI11" i="3"/>
  <c r="BH11" i="3"/>
  <c r="BG11" i="3"/>
  <c r="BF11" i="3"/>
  <c r="BE11" i="3"/>
  <c r="BD11" i="3"/>
  <c r="BC11" i="3"/>
  <c r="BB11" i="3"/>
  <c r="BA11" i="3"/>
  <c r="AW11" i="3"/>
  <c r="AV11" i="3"/>
  <c r="AU11" i="3"/>
  <c r="AT11" i="3"/>
  <c r="AS11" i="3"/>
  <c r="AR11" i="3"/>
  <c r="AQ11" i="3"/>
  <c r="AP11" i="3"/>
  <c r="AO11" i="3"/>
  <c r="AN11" i="3"/>
  <c r="BJ10" i="3"/>
  <c r="BI10" i="3"/>
  <c r="BH10" i="3"/>
  <c r="BG10" i="3"/>
  <c r="BF10" i="3"/>
  <c r="BE10" i="3"/>
  <c r="BD10" i="3"/>
  <c r="BC10" i="3"/>
  <c r="BB10" i="3"/>
  <c r="BA10" i="3"/>
  <c r="AW10" i="3"/>
  <c r="AV10" i="3"/>
  <c r="AU10" i="3"/>
  <c r="AT10" i="3"/>
  <c r="AS10" i="3"/>
  <c r="AR10" i="3"/>
  <c r="AQ10" i="3"/>
  <c r="AP10" i="3"/>
  <c r="AO10" i="3"/>
  <c r="AN10" i="3"/>
  <c r="BJ9" i="3"/>
  <c r="BI9" i="3"/>
  <c r="BH9" i="3"/>
  <c r="BG9" i="3"/>
  <c r="BF9" i="3"/>
  <c r="BE9" i="3"/>
  <c r="BD9" i="3"/>
  <c r="BC9" i="3"/>
  <c r="BB9" i="3"/>
  <c r="BA9" i="3"/>
  <c r="AW9" i="3"/>
  <c r="AV9" i="3"/>
  <c r="AU9" i="3"/>
  <c r="AT9" i="3"/>
  <c r="AS9" i="3"/>
  <c r="AR9" i="3"/>
  <c r="AQ9" i="3"/>
  <c r="AP9" i="3"/>
  <c r="AO9" i="3"/>
  <c r="AN9" i="3"/>
  <c r="BJ8" i="3"/>
  <c r="BI8" i="3"/>
  <c r="BH8" i="3"/>
  <c r="BG8" i="3"/>
  <c r="BF8" i="3"/>
  <c r="BE8" i="3"/>
  <c r="BD8" i="3"/>
  <c r="BC8" i="3"/>
  <c r="BB8" i="3"/>
  <c r="BA8" i="3"/>
  <c r="AW8" i="3"/>
  <c r="AV8" i="3"/>
  <c r="AU8" i="3"/>
  <c r="AT8" i="3"/>
  <c r="AS8" i="3"/>
  <c r="AR8" i="3"/>
  <c r="AQ8" i="3"/>
  <c r="AP8" i="3"/>
  <c r="AO8" i="3"/>
  <c r="AN8" i="3"/>
  <c r="BJ7" i="3"/>
  <c r="BI7" i="3"/>
  <c r="BH7" i="3"/>
  <c r="BG7" i="3"/>
  <c r="BF7" i="3"/>
  <c r="BE7" i="3"/>
  <c r="BD7" i="3"/>
  <c r="BC7" i="3"/>
  <c r="BB7" i="3"/>
  <c r="BA7" i="3"/>
  <c r="AW7" i="3"/>
  <c r="AV7" i="3"/>
  <c r="AU7" i="3"/>
  <c r="AU14" i="3" s="1"/>
  <c r="AU27" i="3" s="1"/>
  <c r="AT7" i="3"/>
  <c r="AT14" i="3" s="1"/>
  <c r="AT27" i="3" s="1"/>
  <c r="AS7" i="3"/>
  <c r="AR7" i="3"/>
  <c r="AQ7" i="3"/>
  <c r="AQ14" i="3" s="1"/>
  <c r="AQ27" i="3" s="1"/>
  <c r="AP7" i="3"/>
  <c r="AP14" i="3" s="1"/>
  <c r="AP27" i="3" s="1"/>
  <c r="AO7" i="3"/>
  <c r="AN7" i="3"/>
  <c r="AY56" i="7"/>
  <c r="AX56" i="7"/>
  <c r="AW56" i="7"/>
  <c r="AV56" i="7"/>
  <c r="AU56" i="7"/>
  <c r="AT56" i="7"/>
  <c r="AS56" i="7"/>
  <c r="AR56" i="7"/>
  <c r="AQ56" i="7"/>
  <c r="AP56" i="7"/>
  <c r="AY55" i="7"/>
  <c r="AX55" i="7"/>
  <c r="AW55" i="7"/>
  <c r="AV55" i="7"/>
  <c r="AU55" i="7"/>
  <c r="AT55" i="7"/>
  <c r="AS55" i="7"/>
  <c r="AR55" i="7"/>
  <c r="AQ55" i="7"/>
  <c r="AP55" i="7"/>
  <c r="AY54" i="7"/>
  <c r="AX54" i="7"/>
  <c r="AW54" i="7"/>
  <c r="AV54" i="7"/>
  <c r="AU54" i="7"/>
  <c r="AT54" i="7"/>
  <c r="AS54" i="7"/>
  <c r="AR54" i="7"/>
  <c r="AQ54" i="7"/>
  <c r="AP54" i="7"/>
  <c r="AY53" i="7"/>
  <c r="AX53" i="7"/>
  <c r="AW53" i="7"/>
  <c r="AV53" i="7"/>
  <c r="AU53" i="7"/>
  <c r="AT53" i="7"/>
  <c r="AS53" i="7"/>
  <c r="AR53" i="7"/>
  <c r="AQ53" i="7"/>
  <c r="AP53" i="7"/>
  <c r="AY52" i="7"/>
  <c r="AX52" i="7"/>
  <c r="AW52" i="7"/>
  <c r="AV52" i="7"/>
  <c r="AU52" i="7"/>
  <c r="AT52" i="7"/>
  <c r="AS52" i="7"/>
  <c r="AR52" i="7"/>
  <c r="AQ52" i="7"/>
  <c r="AP52" i="7"/>
  <c r="AY51" i="7"/>
  <c r="AX51" i="7"/>
  <c r="AW51" i="7"/>
  <c r="AV51" i="7"/>
  <c r="AU51" i="7"/>
  <c r="AT51" i="7"/>
  <c r="AS51" i="7"/>
  <c r="AR51" i="7"/>
  <c r="AQ51" i="7"/>
  <c r="AP51" i="7"/>
  <c r="AY48" i="7"/>
  <c r="AX48" i="7"/>
  <c r="AW48" i="7"/>
  <c r="AV48" i="7"/>
  <c r="AU48" i="7"/>
  <c r="AT48" i="7"/>
  <c r="AS48" i="7"/>
  <c r="AR48" i="7"/>
  <c r="AQ48" i="7"/>
  <c r="AP48" i="7"/>
  <c r="AW136" i="2"/>
  <c r="AV136" i="2"/>
  <c r="AU136" i="2"/>
  <c r="AT136" i="2"/>
  <c r="AS136" i="2"/>
  <c r="AR136" i="2"/>
  <c r="AQ136" i="2"/>
  <c r="AP136" i="2"/>
  <c r="AO136" i="2"/>
  <c r="AN136" i="2"/>
  <c r="AW87" i="2"/>
  <c r="AV87" i="2"/>
  <c r="AU87" i="2"/>
  <c r="AT87" i="2"/>
  <c r="AS87" i="2"/>
  <c r="AR87" i="2"/>
  <c r="AQ87" i="2"/>
  <c r="AP87" i="2"/>
  <c r="AO87" i="2"/>
  <c r="AN87" i="2"/>
  <c r="AW86" i="2"/>
  <c r="AV86" i="2"/>
  <c r="AU86" i="2"/>
  <c r="AT86" i="2"/>
  <c r="AS86" i="2"/>
  <c r="AR86" i="2"/>
  <c r="AQ86" i="2"/>
  <c r="AP86" i="2"/>
  <c r="AO86" i="2"/>
  <c r="AN86" i="2"/>
  <c r="AW85" i="2"/>
  <c r="AV85" i="2"/>
  <c r="AU85" i="2"/>
  <c r="AT85" i="2"/>
  <c r="AS85" i="2"/>
  <c r="AR85" i="2"/>
  <c r="AQ85" i="2"/>
  <c r="AP85" i="2"/>
  <c r="AO85" i="2"/>
  <c r="AN85" i="2"/>
  <c r="AW84" i="2"/>
  <c r="AV84" i="2"/>
  <c r="AU84" i="2"/>
  <c r="AT84" i="2"/>
  <c r="AT88" i="2" s="1"/>
  <c r="AS84" i="2"/>
  <c r="AR84" i="2"/>
  <c r="AQ84" i="2"/>
  <c r="AP84" i="2"/>
  <c r="AP88" i="2" s="1"/>
  <c r="AO84" i="2"/>
  <c r="AN84" i="2"/>
  <c r="BI81" i="2"/>
  <c r="BH81" i="2"/>
  <c r="BG81" i="2"/>
  <c r="BF81" i="2"/>
  <c r="BE81" i="2"/>
  <c r="BD81" i="2"/>
  <c r="BC81" i="2"/>
  <c r="BB81" i="2"/>
  <c r="BA81" i="2"/>
  <c r="AZ81" i="2"/>
  <c r="AW81" i="2"/>
  <c r="AV81" i="2"/>
  <c r="AU81" i="2"/>
  <c r="AT81" i="2"/>
  <c r="AS81" i="2"/>
  <c r="AR81" i="2"/>
  <c r="AQ81" i="2"/>
  <c r="AP81" i="2"/>
  <c r="AO81" i="2"/>
  <c r="AN81" i="2"/>
  <c r="BI78" i="2"/>
  <c r="BH78" i="2"/>
  <c r="BG78" i="2"/>
  <c r="BF78" i="2"/>
  <c r="BE78" i="2"/>
  <c r="BD78" i="2"/>
  <c r="BC78" i="2"/>
  <c r="BB78" i="2"/>
  <c r="BA78" i="2"/>
  <c r="AZ78" i="2"/>
  <c r="AW78" i="2"/>
  <c r="AK79" i="2" s="1"/>
  <c r="AV78" i="2"/>
  <c r="AJ79" i="2" s="1"/>
  <c r="AU78" i="2"/>
  <c r="AI79" i="2" s="1"/>
  <c r="AT78" i="2"/>
  <c r="AH79" i="2" s="1"/>
  <c r="AS78" i="2"/>
  <c r="AG79" i="2" s="1"/>
  <c r="AR78" i="2"/>
  <c r="AF79" i="2" s="1"/>
  <c r="AQ78" i="2"/>
  <c r="AE79" i="2" s="1"/>
  <c r="AP78" i="2"/>
  <c r="AD79" i="2" s="1"/>
  <c r="AO78" i="2"/>
  <c r="AC79" i="2" s="1"/>
  <c r="AN78" i="2"/>
  <c r="AB79" i="2" s="1"/>
  <c r="CH14" i="2"/>
  <c r="CH27" i="2" s="1"/>
  <c r="CG14" i="2"/>
  <c r="CG27" i="2" s="1"/>
  <c r="CF14" i="2"/>
  <c r="CF27" i="2" s="1"/>
  <c r="CE14" i="2"/>
  <c r="CE27" i="2" s="1"/>
  <c r="CD14" i="2"/>
  <c r="CD27" i="2" s="1"/>
  <c r="CC14" i="2"/>
  <c r="CC27" i="2" s="1"/>
  <c r="CB14" i="2"/>
  <c r="CB27" i="2" s="1"/>
  <c r="CA14" i="2"/>
  <c r="CA27" i="2" s="1"/>
  <c r="BZ14" i="2"/>
  <c r="BZ27" i="2" s="1"/>
  <c r="BY14" i="2"/>
  <c r="BY27" i="2" s="1"/>
  <c r="BV13" i="2"/>
  <c r="BU13" i="2"/>
  <c r="BT13" i="2"/>
  <c r="BS13" i="2"/>
  <c r="BR13" i="2"/>
  <c r="BQ13" i="2"/>
  <c r="BP13" i="2"/>
  <c r="BO13" i="2"/>
  <c r="BN13" i="2"/>
  <c r="BM13" i="2"/>
  <c r="BI13" i="2"/>
  <c r="BH13" i="2"/>
  <c r="BG13" i="2"/>
  <c r="BF13" i="2"/>
  <c r="BE13" i="2"/>
  <c r="BD13" i="2"/>
  <c r="BC13" i="2"/>
  <c r="BB13" i="2"/>
  <c r="BA13" i="2"/>
  <c r="AZ13" i="2"/>
  <c r="AW13" i="2"/>
  <c r="AV13" i="2"/>
  <c r="AU13" i="2"/>
  <c r="AT13" i="2"/>
  <c r="AS13" i="2"/>
  <c r="AR13" i="2"/>
  <c r="AQ13" i="2"/>
  <c r="AP13" i="2"/>
  <c r="AO13" i="2"/>
  <c r="AN13" i="2"/>
  <c r="BV12" i="2"/>
  <c r="BU12" i="2"/>
  <c r="BT12" i="2"/>
  <c r="BS12" i="2"/>
  <c r="BR12" i="2"/>
  <c r="BQ12" i="2"/>
  <c r="BP12" i="2"/>
  <c r="BO12" i="2"/>
  <c r="BN12" i="2"/>
  <c r="BM12" i="2"/>
  <c r="BI12" i="2"/>
  <c r="BH12" i="2"/>
  <c r="BG12" i="2"/>
  <c r="BF12" i="2"/>
  <c r="BE12" i="2"/>
  <c r="BD12" i="2"/>
  <c r="BC12" i="2"/>
  <c r="BB12" i="2"/>
  <c r="BA12" i="2"/>
  <c r="AZ12" i="2"/>
  <c r="AW12" i="2"/>
  <c r="AV12" i="2"/>
  <c r="AU12" i="2"/>
  <c r="AT12" i="2"/>
  <c r="AS12" i="2"/>
  <c r="AR12" i="2"/>
  <c r="AQ12" i="2"/>
  <c r="AP12" i="2"/>
  <c r="AO12" i="2"/>
  <c r="AN12" i="2"/>
  <c r="BV11" i="2"/>
  <c r="BU11" i="2"/>
  <c r="BT11" i="2"/>
  <c r="BS11" i="2"/>
  <c r="BR11" i="2"/>
  <c r="BQ11" i="2"/>
  <c r="BP11" i="2"/>
  <c r="BO11" i="2"/>
  <c r="BN11" i="2"/>
  <c r="BM11" i="2"/>
  <c r="BI11" i="2"/>
  <c r="BH11" i="2"/>
  <c r="BG11" i="2"/>
  <c r="BF11" i="2"/>
  <c r="BE11" i="2"/>
  <c r="BD11" i="2"/>
  <c r="BC11" i="2"/>
  <c r="BB11" i="2"/>
  <c r="BA11" i="2"/>
  <c r="AZ11" i="2"/>
  <c r="AW11" i="2"/>
  <c r="AV11" i="2"/>
  <c r="AU11" i="2"/>
  <c r="AT11" i="2"/>
  <c r="AS11" i="2"/>
  <c r="AR11" i="2"/>
  <c r="AQ11" i="2"/>
  <c r="AP11" i="2"/>
  <c r="AO11" i="2"/>
  <c r="AN11" i="2"/>
  <c r="BV10" i="2"/>
  <c r="BU10" i="2"/>
  <c r="BT10" i="2"/>
  <c r="BS10" i="2"/>
  <c r="BR10" i="2"/>
  <c r="BQ10" i="2"/>
  <c r="BP10" i="2"/>
  <c r="BO10" i="2"/>
  <c r="BN10" i="2"/>
  <c r="BM10" i="2"/>
  <c r="BI10" i="2"/>
  <c r="BH10" i="2"/>
  <c r="BG10" i="2"/>
  <c r="BF10" i="2"/>
  <c r="BE10" i="2"/>
  <c r="BD10" i="2"/>
  <c r="BC10" i="2"/>
  <c r="BB10" i="2"/>
  <c r="BA10" i="2"/>
  <c r="AZ10" i="2"/>
  <c r="AW10" i="2"/>
  <c r="AV10" i="2"/>
  <c r="AU10" i="2"/>
  <c r="AT10" i="2"/>
  <c r="AS10" i="2"/>
  <c r="AR10" i="2"/>
  <c r="AQ10" i="2"/>
  <c r="AP10" i="2"/>
  <c r="AO10" i="2"/>
  <c r="AN10" i="2"/>
  <c r="BV9" i="2"/>
  <c r="BU9" i="2"/>
  <c r="BT9" i="2"/>
  <c r="BS9" i="2"/>
  <c r="BR9" i="2"/>
  <c r="BQ9" i="2"/>
  <c r="BP9" i="2"/>
  <c r="BO9" i="2"/>
  <c r="BN9" i="2"/>
  <c r="BM9" i="2"/>
  <c r="BI9" i="2"/>
  <c r="BH9" i="2"/>
  <c r="BG9" i="2"/>
  <c r="BF9" i="2"/>
  <c r="BE9" i="2"/>
  <c r="BD9" i="2"/>
  <c r="BC9" i="2"/>
  <c r="BB9" i="2"/>
  <c r="BA9" i="2"/>
  <c r="AZ9" i="2"/>
  <c r="AW9" i="2"/>
  <c r="AV9" i="2"/>
  <c r="AU9" i="2"/>
  <c r="AT9" i="2"/>
  <c r="AS9" i="2"/>
  <c r="AR9" i="2"/>
  <c r="AQ9" i="2"/>
  <c r="AP9" i="2"/>
  <c r="AO9" i="2"/>
  <c r="AN9" i="2"/>
  <c r="BV8" i="2"/>
  <c r="BU8" i="2"/>
  <c r="BT8" i="2"/>
  <c r="BS8" i="2"/>
  <c r="BR8" i="2"/>
  <c r="BQ8" i="2"/>
  <c r="BP8" i="2"/>
  <c r="BO8" i="2"/>
  <c r="BN8" i="2"/>
  <c r="BM8" i="2"/>
  <c r="BI8" i="2"/>
  <c r="BH8" i="2"/>
  <c r="BG8" i="2"/>
  <c r="BF8" i="2"/>
  <c r="BE8" i="2"/>
  <c r="BD8" i="2"/>
  <c r="BC8" i="2"/>
  <c r="BB8" i="2"/>
  <c r="BA8" i="2"/>
  <c r="AZ8" i="2"/>
  <c r="AW8" i="2"/>
  <c r="AV8" i="2"/>
  <c r="AU8" i="2"/>
  <c r="AT8" i="2"/>
  <c r="AS8" i="2"/>
  <c r="AR8" i="2"/>
  <c r="AQ8" i="2"/>
  <c r="AP8" i="2"/>
  <c r="AO8" i="2"/>
  <c r="AN8" i="2"/>
  <c r="BV7" i="2"/>
  <c r="BU7" i="2"/>
  <c r="BT7" i="2"/>
  <c r="BS7" i="2"/>
  <c r="BR7" i="2"/>
  <c r="BQ7" i="2"/>
  <c r="BP7" i="2"/>
  <c r="BO7" i="2"/>
  <c r="BN7" i="2"/>
  <c r="BM7" i="2"/>
  <c r="BI7" i="2"/>
  <c r="BH7" i="2"/>
  <c r="BG7" i="2"/>
  <c r="BF7" i="2"/>
  <c r="BE7" i="2"/>
  <c r="BD7" i="2"/>
  <c r="BC7" i="2"/>
  <c r="BB7" i="2"/>
  <c r="BA7" i="2"/>
  <c r="AZ7" i="2"/>
  <c r="AW7" i="2"/>
  <c r="AV7" i="2"/>
  <c r="AU7" i="2"/>
  <c r="AT7" i="2"/>
  <c r="AS7" i="2"/>
  <c r="AR7" i="2"/>
  <c r="AQ7" i="2"/>
  <c r="AP7" i="2"/>
  <c r="AO7" i="2"/>
  <c r="AN7" i="2"/>
  <c r="BD57" i="6"/>
  <c r="BC57" i="6"/>
  <c r="BB57" i="6"/>
  <c r="BA57" i="6"/>
  <c r="AZ57" i="6"/>
  <c r="AY57" i="6"/>
  <c r="BE56" i="6"/>
  <c r="BD56" i="6"/>
  <c r="BC56" i="6"/>
  <c r="BB56" i="6"/>
  <c r="BA56" i="6"/>
  <c r="AZ56" i="6"/>
  <c r="AY56" i="6"/>
  <c r="CN56" i="12"/>
  <c r="CN62" i="12" s="1"/>
  <c r="CM56" i="12"/>
  <c r="CM62" i="12" s="1"/>
  <c r="CL56" i="12"/>
  <c r="CL62" i="12" s="1"/>
  <c r="CK56" i="12"/>
  <c r="CK62" i="12" s="1"/>
  <c r="CJ56" i="12"/>
  <c r="CJ62" i="12" s="1"/>
  <c r="CI56" i="12"/>
  <c r="CI62" i="12" s="1"/>
  <c r="CH56" i="12"/>
  <c r="CH62" i="12" s="1"/>
  <c r="CG56" i="12"/>
  <c r="CG62" i="12" s="1"/>
  <c r="CF56" i="12"/>
  <c r="CF62" i="12" s="1"/>
  <c r="CE56" i="12"/>
  <c r="CE62" i="12" s="1"/>
  <c r="CD56" i="12"/>
  <c r="CD62" i="12" s="1"/>
  <c r="CC56" i="12"/>
  <c r="CC62" i="12" s="1"/>
  <c r="CB56" i="12"/>
  <c r="CB62" i="12" s="1"/>
  <c r="CA56" i="12"/>
  <c r="CA62" i="12" s="1"/>
  <c r="BZ56" i="12"/>
  <c r="BZ62" i="12" s="1"/>
  <c r="BY56" i="12"/>
  <c r="BY62" i="12" s="1"/>
  <c r="BX56" i="12"/>
  <c r="BX62" i="12" s="1"/>
  <c r="BW56" i="12"/>
  <c r="BW62" i="12" s="1"/>
  <c r="BV56" i="12"/>
  <c r="BV62" i="12" s="1"/>
  <c r="CN55" i="12"/>
  <c r="CN61" i="12" s="1"/>
  <c r="CM55" i="12"/>
  <c r="CM61" i="12" s="1"/>
  <c r="CL55" i="12"/>
  <c r="CL61" i="12" s="1"/>
  <c r="CK55" i="12"/>
  <c r="CK61" i="12" s="1"/>
  <c r="CJ55" i="12"/>
  <c r="CJ61" i="12" s="1"/>
  <c r="CI55" i="12"/>
  <c r="CI61" i="12" s="1"/>
  <c r="CH55" i="12"/>
  <c r="CH61" i="12" s="1"/>
  <c r="CG55" i="12"/>
  <c r="CG61" i="12" s="1"/>
  <c r="CF55" i="12"/>
  <c r="CF61" i="12" s="1"/>
  <c r="CE55" i="12"/>
  <c r="CE61" i="12" s="1"/>
  <c r="CD55" i="12"/>
  <c r="CD61" i="12" s="1"/>
  <c r="CC55" i="12"/>
  <c r="CC61" i="12" s="1"/>
  <c r="CB55" i="12"/>
  <c r="CB61" i="12" s="1"/>
  <c r="CA55" i="12"/>
  <c r="CA61" i="12" s="1"/>
  <c r="BZ55" i="12"/>
  <c r="BZ61" i="12" s="1"/>
  <c r="BY55" i="12"/>
  <c r="BY61" i="12" s="1"/>
  <c r="BX55" i="12"/>
  <c r="BX61" i="12" s="1"/>
  <c r="BW55" i="12"/>
  <c r="BW61" i="12" s="1"/>
  <c r="BV55" i="12"/>
  <c r="BV61" i="12" s="1"/>
  <c r="CN54" i="12"/>
  <c r="CN60" i="12" s="1"/>
  <c r="CM54" i="12"/>
  <c r="CM60" i="12" s="1"/>
  <c r="CL54" i="12"/>
  <c r="CL60" i="12" s="1"/>
  <c r="CK54" i="12"/>
  <c r="CK60" i="12" s="1"/>
  <c r="CJ54" i="12"/>
  <c r="CJ60" i="12" s="1"/>
  <c r="CI54" i="12"/>
  <c r="CI60" i="12" s="1"/>
  <c r="CH54" i="12"/>
  <c r="CH60" i="12" s="1"/>
  <c r="CG54" i="12"/>
  <c r="CG60" i="12" s="1"/>
  <c r="CF54" i="12"/>
  <c r="CF60" i="12" s="1"/>
  <c r="CE54" i="12"/>
  <c r="CE60" i="12" s="1"/>
  <c r="CD54" i="12"/>
  <c r="CD60" i="12" s="1"/>
  <c r="CC54" i="12"/>
  <c r="CC60" i="12" s="1"/>
  <c r="CB54" i="12"/>
  <c r="CB60" i="12" s="1"/>
  <c r="CA54" i="12"/>
  <c r="CA60" i="12" s="1"/>
  <c r="BZ54" i="12"/>
  <c r="BZ60" i="12" s="1"/>
  <c r="BY54" i="12"/>
  <c r="BY60" i="12" s="1"/>
  <c r="BX54" i="12"/>
  <c r="BX60" i="12" s="1"/>
  <c r="BW54" i="12"/>
  <c r="BW60" i="12" s="1"/>
  <c r="BV54" i="12"/>
  <c r="BV60" i="12" s="1"/>
  <c r="CN53" i="12"/>
  <c r="CN59" i="12" s="1"/>
  <c r="CM53" i="12"/>
  <c r="CM59" i="12" s="1"/>
  <c r="CL53" i="12"/>
  <c r="CL59" i="12" s="1"/>
  <c r="CK53" i="12"/>
  <c r="CK59" i="12" s="1"/>
  <c r="CJ53" i="12"/>
  <c r="CJ59" i="12" s="1"/>
  <c r="CI53" i="12"/>
  <c r="CI59" i="12" s="1"/>
  <c r="CH53" i="12"/>
  <c r="CH59" i="12" s="1"/>
  <c r="CG53" i="12"/>
  <c r="CG59" i="12" s="1"/>
  <c r="CF53" i="12"/>
  <c r="CF59" i="12" s="1"/>
  <c r="CE53" i="12"/>
  <c r="CE59" i="12" s="1"/>
  <c r="CD53" i="12"/>
  <c r="CD59" i="12" s="1"/>
  <c r="CC53" i="12"/>
  <c r="CC59" i="12" s="1"/>
  <c r="CB53" i="12"/>
  <c r="CB59" i="12" s="1"/>
  <c r="CA53" i="12"/>
  <c r="CA59" i="12" s="1"/>
  <c r="BZ53" i="12"/>
  <c r="BZ59" i="12" s="1"/>
  <c r="BY53" i="12"/>
  <c r="BY59" i="12" s="1"/>
  <c r="BX53" i="12"/>
  <c r="BX59" i="12" s="1"/>
  <c r="BW53" i="12"/>
  <c r="BW59" i="12" s="1"/>
  <c r="BV53" i="12"/>
  <c r="BV59" i="12" s="1"/>
  <c r="AY107" i="1"/>
  <c r="AX107" i="1"/>
  <c r="AW107" i="1"/>
  <c r="AV107" i="1"/>
  <c r="AU107" i="1"/>
  <c r="AT107" i="1"/>
  <c r="AS107" i="1"/>
  <c r="AR107" i="1"/>
  <c r="AQ107" i="1"/>
  <c r="AP107" i="1"/>
  <c r="AY106" i="1"/>
  <c r="AW106" i="1"/>
  <c r="AV106" i="1"/>
  <c r="AS106" i="1"/>
  <c r="AY105" i="1"/>
  <c r="AW105" i="1"/>
  <c r="AV105" i="1"/>
  <c r="AS105" i="1"/>
  <c r="AY104" i="1"/>
  <c r="AX104" i="1"/>
  <c r="AW104" i="1"/>
  <c r="AV104" i="1"/>
  <c r="AU104" i="1"/>
  <c r="AT104" i="1"/>
  <c r="AS104" i="1"/>
  <c r="AR104" i="1"/>
  <c r="AQ104" i="1"/>
  <c r="AP104" i="1"/>
  <c r="AY103" i="1"/>
  <c r="AX103" i="1"/>
  <c r="AW103" i="1"/>
  <c r="AV103" i="1"/>
  <c r="AU103" i="1"/>
  <c r="AT103" i="1"/>
  <c r="AS103" i="1"/>
  <c r="AR103" i="1"/>
  <c r="AQ103" i="1"/>
  <c r="AP103" i="1"/>
  <c r="AY102" i="1"/>
  <c r="AX102" i="1"/>
  <c r="AW102" i="1"/>
  <c r="AV102" i="1"/>
  <c r="AU102" i="1"/>
  <c r="AT102" i="1"/>
  <c r="AS102" i="1"/>
  <c r="AR102" i="1"/>
  <c r="AQ102" i="1"/>
  <c r="AP102" i="1"/>
  <c r="AY101" i="1"/>
  <c r="AX101" i="1"/>
  <c r="AW101" i="1"/>
  <c r="AV101" i="1"/>
  <c r="AU101" i="1"/>
  <c r="AT101" i="1"/>
  <c r="AS101" i="1"/>
  <c r="AR101" i="1"/>
  <c r="AP101" i="1"/>
  <c r="AY100" i="1"/>
  <c r="AX100" i="1"/>
  <c r="AW100" i="1"/>
  <c r="AV100" i="1"/>
  <c r="AU100" i="1"/>
  <c r="AT100" i="1"/>
  <c r="AS100" i="1"/>
  <c r="AR100" i="1"/>
  <c r="AQ100" i="1"/>
  <c r="AP100" i="1"/>
  <c r="AY99" i="1"/>
  <c r="AX99" i="1"/>
  <c r="AW99" i="1"/>
  <c r="AV99" i="1"/>
  <c r="AU99" i="1"/>
  <c r="AT99" i="1"/>
  <c r="AS99" i="1"/>
  <c r="AR99" i="1"/>
  <c r="AQ99" i="1"/>
  <c r="AP99" i="1"/>
  <c r="AY98" i="1"/>
  <c r="AU98" i="1"/>
  <c r="AS98" i="1"/>
  <c r="AY97" i="1"/>
  <c r="AX97" i="1"/>
  <c r="AW97" i="1"/>
  <c r="AV97" i="1"/>
  <c r="AU97" i="1"/>
  <c r="AT97" i="1"/>
  <c r="AS97" i="1"/>
  <c r="AR97" i="1"/>
  <c r="AQ97" i="1"/>
  <c r="AP97" i="1"/>
  <c r="AY96" i="1"/>
  <c r="AX96" i="1"/>
  <c r="AW96" i="1"/>
  <c r="AU96" i="1"/>
  <c r="AT96" i="1"/>
  <c r="AS96" i="1"/>
  <c r="AQ96" i="1"/>
  <c r="AP96" i="1"/>
  <c r="AY95" i="1"/>
  <c r="AX95" i="1"/>
  <c r="AW95" i="1"/>
  <c r="AU95" i="1"/>
  <c r="AT95" i="1"/>
  <c r="AS95" i="1"/>
  <c r="AR95" i="1"/>
  <c r="AQ95" i="1"/>
  <c r="AP95" i="1"/>
  <c r="AY94" i="1"/>
  <c r="AW94" i="1"/>
  <c r="AV94" i="1"/>
  <c r="AU94" i="1"/>
  <c r="AT94" i="1"/>
  <c r="AS94" i="1"/>
  <c r="AP94" i="1"/>
  <c r="AY93" i="1"/>
  <c r="AX93" i="1"/>
  <c r="AW93" i="1"/>
  <c r="AV93" i="1"/>
  <c r="AU93" i="1"/>
  <c r="AT93" i="1"/>
  <c r="AS93" i="1"/>
  <c r="AR93" i="1"/>
  <c r="AQ93" i="1"/>
  <c r="AP93" i="1"/>
  <c r="AY92" i="1"/>
  <c r="AX92" i="1"/>
  <c r="AW92" i="1"/>
  <c r="AV92" i="1"/>
  <c r="AU92" i="1"/>
  <c r="AT92" i="1"/>
  <c r="AS92" i="1"/>
  <c r="AR92" i="1"/>
  <c r="AQ92" i="1"/>
  <c r="AP92" i="1"/>
  <c r="AS91" i="1"/>
  <c r="AP91" i="1"/>
  <c r="AY90" i="1"/>
  <c r="AX90" i="1"/>
  <c r="AW90" i="1"/>
  <c r="AV90" i="1"/>
  <c r="AU90" i="1"/>
  <c r="AT90" i="1"/>
  <c r="AS90" i="1"/>
  <c r="AR90" i="1"/>
  <c r="AQ90" i="1"/>
  <c r="AP90" i="1"/>
  <c r="AS89" i="1"/>
  <c r="AY88" i="1"/>
  <c r="AX88" i="1"/>
  <c r="AW88" i="1"/>
  <c r="AV88" i="1"/>
  <c r="AU88" i="1"/>
  <c r="AT88" i="1"/>
  <c r="AS88" i="1"/>
  <c r="AR88" i="1"/>
  <c r="AQ88" i="1"/>
  <c r="AP88" i="1"/>
  <c r="AY87" i="1"/>
  <c r="AX87" i="1"/>
  <c r="AW87" i="1"/>
  <c r="AV87" i="1"/>
  <c r="AU87" i="1"/>
  <c r="AT87" i="1"/>
  <c r="AS87" i="1"/>
  <c r="AR87" i="1"/>
  <c r="AQ87" i="1"/>
  <c r="AP87" i="1"/>
  <c r="AY86" i="1"/>
  <c r="AX86" i="1"/>
  <c r="AU86" i="1"/>
  <c r="AS86" i="1"/>
  <c r="AR86" i="1"/>
  <c r="AP86" i="1"/>
  <c r="AY85" i="1"/>
  <c r="AX85" i="1"/>
  <c r="AW85" i="1"/>
  <c r="AV85" i="1"/>
  <c r="AU85" i="1"/>
  <c r="AT85" i="1"/>
  <c r="AS85" i="1"/>
  <c r="AR85" i="1"/>
  <c r="AQ85" i="1"/>
  <c r="AP85" i="1"/>
  <c r="AY84" i="1"/>
  <c r="AX84" i="1"/>
  <c r="AW84" i="1"/>
  <c r="AV84" i="1"/>
  <c r="AU84" i="1"/>
  <c r="AT84" i="1"/>
  <c r="AS84" i="1"/>
  <c r="AR84" i="1"/>
  <c r="AQ84" i="1"/>
  <c r="AP84" i="1"/>
  <c r="AY83" i="1"/>
  <c r="AX83" i="1"/>
  <c r="AW83" i="1"/>
  <c r="AV83" i="1"/>
  <c r="AU83" i="1"/>
  <c r="AT83" i="1"/>
  <c r="AS83" i="1"/>
  <c r="AR83" i="1"/>
  <c r="AQ83" i="1"/>
  <c r="AP83" i="1"/>
  <c r="AY82" i="1"/>
  <c r="AX82" i="1"/>
  <c r="AW82" i="1"/>
  <c r="AV82" i="1"/>
  <c r="AU82" i="1"/>
  <c r="AT82" i="1"/>
  <c r="AS82" i="1"/>
  <c r="AR82" i="1"/>
  <c r="AQ82" i="1"/>
  <c r="AP82" i="1"/>
  <c r="AY81" i="1"/>
  <c r="AX81" i="1"/>
  <c r="AW81" i="1"/>
  <c r="AV81" i="1"/>
  <c r="AU81" i="1"/>
  <c r="AT81" i="1"/>
  <c r="AS81" i="1"/>
  <c r="AR81" i="1"/>
  <c r="AQ81" i="1"/>
  <c r="AP81" i="1"/>
  <c r="AY80" i="1"/>
  <c r="AX80" i="1"/>
  <c r="AW80" i="1"/>
  <c r="AV80" i="1"/>
  <c r="AU80" i="1"/>
  <c r="AT80" i="1"/>
  <c r="AS80" i="1"/>
  <c r="AR80" i="1"/>
  <c r="AQ80" i="1"/>
  <c r="AP80" i="1"/>
  <c r="AX79" i="1"/>
  <c r="AW79" i="1"/>
  <c r="AV79" i="1"/>
  <c r="AU79" i="1"/>
  <c r="AT79" i="1"/>
  <c r="AS79" i="1"/>
  <c r="AR79" i="1"/>
  <c r="AQ79" i="1"/>
  <c r="AP79" i="1"/>
  <c r="AX78" i="1"/>
  <c r="AW78" i="1"/>
  <c r="AV78" i="1"/>
  <c r="AT78" i="1"/>
  <c r="AS78" i="1"/>
  <c r="AR78" i="1"/>
  <c r="AP78" i="1"/>
  <c r="AS77" i="1"/>
  <c r="AS76" i="1"/>
  <c r="AR76" i="1"/>
  <c r="AQ76" i="1"/>
  <c r="AY75" i="1"/>
  <c r="AX75" i="1"/>
  <c r="AW75" i="1"/>
  <c r="AV75" i="1"/>
  <c r="AU75" i="1"/>
  <c r="AT75" i="1"/>
  <c r="AS75" i="1"/>
  <c r="AR75" i="1"/>
  <c r="AQ75" i="1"/>
  <c r="AY74" i="1"/>
  <c r="AX74" i="1"/>
  <c r="AW74" i="1"/>
  <c r="AV74" i="1"/>
  <c r="AU74" i="1"/>
  <c r="AT74" i="1"/>
  <c r="AS74" i="1"/>
  <c r="AR74" i="1"/>
  <c r="AQ74" i="1"/>
  <c r="AY73" i="1"/>
  <c r="AS73" i="1"/>
  <c r="AY72" i="1"/>
  <c r="AX72" i="1"/>
  <c r="AW72" i="1"/>
  <c r="AV72" i="1"/>
  <c r="AU72" i="1"/>
  <c r="AT72" i="1"/>
  <c r="AS72" i="1"/>
  <c r="AR72" i="1"/>
  <c r="AQ72" i="1"/>
  <c r="AP72" i="1"/>
  <c r="AY71" i="1"/>
  <c r="AX71" i="1"/>
  <c r="AU71" i="1"/>
  <c r="AT71" i="1"/>
  <c r="AS71" i="1"/>
  <c r="AQ71" i="1"/>
  <c r="AP71" i="1"/>
  <c r="AY70" i="1"/>
  <c r="AX70" i="1"/>
  <c r="AU70" i="1"/>
  <c r="AT70" i="1"/>
  <c r="AS70" i="1"/>
  <c r="AQ70" i="1"/>
  <c r="AP70" i="1"/>
  <c r="AY69" i="1"/>
  <c r="AX69" i="1"/>
  <c r="AU69" i="1"/>
  <c r="AT69" i="1"/>
  <c r="AS69" i="1"/>
  <c r="AY68" i="1"/>
  <c r="AX68" i="1"/>
  <c r="AV68" i="1"/>
  <c r="AU68" i="1"/>
  <c r="AT68" i="1"/>
  <c r="AS68" i="1"/>
  <c r="AQ68" i="1"/>
  <c r="AY67" i="1"/>
  <c r="AX67" i="1"/>
  <c r="AT67" i="1"/>
  <c r="AS67" i="1"/>
  <c r="AQ67" i="1"/>
  <c r="AP67" i="1"/>
  <c r="AY66" i="1"/>
  <c r="AX66" i="1"/>
  <c r="AW66" i="1"/>
  <c r="AV66" i="1"/>
  <c r="AU66" i="1"/>
  <c r="AT66" i="1"/>
  <c r="AS66" i="1"/>
  <c r="AR66" i="1"/>
  <c r="AQ66" i="1"/>
  <c r="AP66" i="1"/>
  <c r="AY65" i="1"/>
  <c r="AX65" i="1"/>
  <c r="AW65" i="1"/>
  <c r="AV65" i="1"/>
  <c r="AU65" i="1"/>
  <c r="AT65" i="1"/>
  <c r="AS65" i="1"/>
  <c r="AR65" i="1"/>
  <c r="AQ65" i="1"/>
  <c r="AP65" i="1"/>
  <c r="CI55" i="1"/>
  <c r="CI51" i="1"/>
  <c r="CI49" i="1"/>
  <c r="CI48" i="1"/>
  <c r="CI47" i="1"/>
  <c r="CI46" i="1"/>
  <c r="CI45" i="1"/>
  <c r="CI44" i="1"/>
  <c r="CI43" i="1"/>
  <c r="CI41" i="1"/>
  <c r="CI40" i="1"/>
  <c r="CI39" i="1"/>
  <c r="CI38" i="1"/>
  <c r="CI37" i="1"/>
  <c r="CI36" i="1"/>
  <c r="CI35" i="1"/>
  <c r="CI34" i="1"/>
  <c r="CI33" i="1"/>
  <c r="CI32" i="1"/>
  <c r="CI31" i="1"/>
  <c r="CI30" i="1"/>
  <c r="CI29" i="1"/>
  <c r="CI28" i="1"/>
  <c r="CI27" i="1"/>
  <c r="CI26" i="1"/>
  <c r="CI25" i="1"/>
  <c r="CI24" i="1"/>
  <c r="CI23" i="1"/>
  <c r="CI22" i="1"/>
  <c r="CI20" i="1"/>
  <c r="CI19" i="1"/>
  <c r="CI18" i="1"/>
  <c r="CI15" i="1"/>
  <c r="CI14" i="1"/>
  <c r="CI13" i="1"/>
  <c r="CI12" i="1"/>
  <c r="CI10" i="1"/>
  <c r="CI9" i="1"/>
  <c r="AN88" i="3" l="1"/>
  <c r="AQ88" i="2"/>
  <c r="AU88" i="2"/>
  <c r="AN88" i="2"/>
  <c r="AR88" i="2"/>
  <c r="AV88" i="2"/>
  <c r="AO88" i="2"/>
  <c r="AS88" i="2"/>
  <c r="AW88" i="2"/>
  <c r="AP88" i="3"/>
  <c r="AT88" i="3"/>
  <c r="AQ88" i="3"/>
  <c r="AU88" i="3"/>
  <c r="AQ88" i="4"/>
  <c r="BA14" i="3"/>
  <c r="BA27" i="3" s="1"/>
  <c r="BE14" i="3"/>
  <c r="BE27" i="3" s="1"/>
  <c r="BI14" i="3"/>
  <c r="BI27" i="3" s="1"/>
  <c r="BP20" i="3"/>
  <c r="BT20" i="3"/>
  <c r="BP21" i="3"/>
  <c r="BT21" i="3"/>
  <c r="BP22" i="3"/>
  <c r="BT22" i="3"/>
  <c r="BP23" i="3"/>
  <c r="BT23" i="3"/>
  <c r="BP24" i="3"/>
  <c r="BT24" i="3"/>
  <c r="BB14" i="3"/>
  <c r="BB27" i="3" s="1"/>
  <c r="BF14" i="3"/>
  <c r="BF27" i="3" s="1"/>
  <c r="BJ14" i="3"/>
  <c r="BJ27" i="3" s="1"/>
  <c r="BQ20" i="3"/>
  <c r="BU20" i="3"/>
  <c r="BQ21" i="3"/>
  <c r="BU21" i="3"/>
  <c r="BQ22" i="3"/>
  <c r="BU22" i="3"/>
  <c r="BQ23" i="3"/>
  <c r="BU23" i="3"/>
  <c r="BQ24" i="3"/>
  <c r="BU24" i="3"/>
  <c r="BC14" i="3"/>
  <c r="BC27" i="3" s="1"/>
  <c r="BG14" i="3"/>
  <c r="BG27" i="3" s="1"/>
  <c r="BN20" i="3"/>
  <c r="BR20" i="3"/>
  <c r="BV20" i="3"/>
  <c r="BN21" i="3"/>
  <c r="BR21" i="3"/>
  <c r="BV21" i="3"/>
  <c r="BN22" i="3"/>
  <c r="BR22" i="3"/>
  <c r="BV22" i="3"/>
  <c r="BN23" i="3"/>
  <c r="BR23" i="3"/>
  <c r="BV23" i="3"/>
  <c r="BN24" i="3"/>
  <c r="BR24" i="3"/>
  <c r="BV24" i="3"/>
  <c r="BD14" i="3"/>
  <c r="BD21" i="3" s="1"/>
  <c r="BH14" i="3"/>
  <c r="BH21" i="3" s="1"/>
  <c r="BO20" i="3"/>
  <c r="BS20" i="3"/>
  <c r="BW20" i="3"/>
  <c r="BW26" i="3" s="1"/>
  <c r="BO21" i="3"/>
  <c r="BS21" i="3"/>
  <c r="BW21" i="3"/>
  <c r="BO22" i="3"/>
  <c r="BS22" i="3"/>
  <c r="BW22" i="3"/>
  <c r="BO23" i="3"/>
  <c r="BS23" i="3"/>
  <c r="BW23" i="3"/>
  <c r="BO24" i="3"/>
  <c r="BS24" i="3"/>
  <c r="BW24" i="3"/>
  <c r="AP21" i="3"/>
  <c r="AT21" i="3"/>
  <c r="AP22" i="3"/>
  <c r="AT22" i="3"/>
  <c r="AP23" i="3"/>
  <c r="AT23" i="3"/>
  <c r="AP24" i="3"/>
  <c r="AT24" i="3"/>
  <c r="AP25" i="3"/>
  <c r="AT25" i="3"/>
  <c r="AP26" i="3"/>
  <c r="AT26" i="3"/>
  <c r="AQ21" i="3"/>
  <c r="AU21" i="3"/>
  <c r="AQ22" i="3"/>
  <c r="AU22" i="3"/>
  <c r="AQ23" i="3"/>
  <c r="AU23" i="3"/>
  <c r="AQ24" i="3"/>
  <c r="AU24" i="3"/>
  <c r="AQ25" i="3"/>
  <c r="AU25" i="3"/>
  <c r="AQ26" i="3"/>
  <c r="AU26" i="3"/>
  <c r="AN14" i="3"/>
  <c r="AN27" i="3" s="1"/>
  <c r="AR14" i="3"/>
  <c r="AR27" i="3" s="1"/>
  <c r="AV14" i="3"/>
  <c r="AV27" i="3" s="1"/>
  <c r="AP20" i="3"/>
  <c r="AT20" i="3"/>
  <c r="AO14" i="3"/>
  <c r="AO27" i="3" s="1"/>
  <c r="AS14" i="3"/>
  <c r="AS27" i="3" s="1"/>
  <c r="AW14" i="3"/>
  <c r="AW22" i="3" s="1"/>
  <c r="AQ20" i="3"/>
  <c r="AU20" i="3"/>
  <c r="AR14" i="2"/>
  <c r="AR22" i="2" s="1"/>
  <c r="BF14" i="2"/>
  <c r="BU14" i="2"/>
  <c r="BU24" i="2" s="1"/>
  <c r="AV14" i="2"/>
  <c r="AV26" i="2" s="1"/>
  <c r="BM14" i="2"/>
  <c r="BM24" i="2" s="1"/>
  <c r="AP14" i="2"/>
  <c r="BD14" i="2"/>
  <c r="BO14" i="2"/>
  <c r="BO23" i="2" s="1"/>
  <c r="BF22" i="2"/>
  <c r="BD25" i="2"/>
  <c r="AZ14" i="2"/>
  <c r="AZ25" i="2" s="1"/>
  <c r="AN14" i="2"/>
  <c r="AN20" i="2" s="1"/>
  <c r="BB14" i="2"/>
  <c r="BB22" i="2" s="1"/>
  <c r="BQ14" i="2"/>
  <c r="BQ22" i="2" s="1"/>
  <c r="AT14" i="2"/>
  <c r="BH14" i="2"/>
  <c r="BH23" i="2" s="1"/>
  <c r="BM22" i="2"/>
  <c r="AP23" i="2"/>
  <c r="BB24" i="2"/>
  <c r="AP25" i="2"/>
  <c r="AR26" i="2"/>
  <c r="BS14" i="2"/>
  <c r="BS21" i="2" s="1"/>
  <c r="AQ14" i="2"/>
  <c r="AQ27" i="2" s="1"/>
  <c r="AU14" i="2"/>
  <c r="AU27" i="2" s="1"/>
  <c r="BA14" i="2"/>
  <c r="BA27" i="2" s="1"/>
  <c r="BE14" i="2"/>
  <c r="BE27" i="2" s="1"/>
  <c r="BI14" i="2"/>
  <c r="BI27" i="2" s="1"/>
  <c r="BP14" i="2"/>
  <c r="BP27" i="2" s="1"/>
  <c r="BT14" i="2"/>
  <c r="BT27" i="2" s="1"/>
  <c r="AO79" i="2"/>
  <c r="AS79" i="2"/>
  <c r="AW79" i="2"/>
  <c r="AN79" i="2"/>
  <c r="AR79" i="2"/>
  <c r="AV79" i="2"/>
  <c r="AP79" i="2"/>
  <c r="AT79" i="2"/>
  <c r="AO14" i="2"/>
  <c r="AO27" i="2" s="1"/>
  <c r="AS14" i="2"/>
  <c r="AS27" i="2" s="1"/>
  <c r="AW14" i="2"/>
  <c r="AW27" i="2" s="1"/>
  <c r="BC14" i="2"/>
  <c r="BC27" i="2" s="1"/>
  <c r="BG14" i="2"/>
  <c r="BG27" i="2" s="1"/>
  <c r="BN14" i="2"/>
  <c r="BN27" i="2" s="1"/>
  <c r="BR14" i="2"/>
  <c r="BR27" i="2" s="1"/>
  <c r="BV14" i="2"/>
  <c r="BV27" i="2" s="1"/>
  <c r="AQ79" i="2"/>
  <c r="AU79" i="2"/>
  <c r="AO25" i="2" l="1"/>
  <c r="BG23" i="2"/>
  <c r="BH25" i="2"/>
  <c r="BS23" i="2"/>
  <c r="AR24" i="2"/>
  <c r="BE25" i="2"/>
  <c r="BQ24" i="2"/>
  <c r="BQ20" i="2"/>
  <c r="AS20" i="2"/>
  <c r="AU26" i="2"/>
  <c r="BP23" i="2"/>
  <c r="AQ26" i="2"/>
  <c r="BI24" i="2"/>
  <c r="AO23" i="2"/>
  <c r="BG24" i="2"/>
  <c r="BN22" i="2"/>
  <c r="AN24" i="2"/>
  <c r="AN22" i="2"/>
  <c r="BU26" i="2"/>
  <c r="BU22" i="2"/>
  <c r="AO22" i="2"/>
  <c r="BP26" i="2"/>
  <c r="BN25" i="2"/>
  <c r="BE24" i="2"/>
  <c r="BE22" i="2"/>
  <c r="BR26" i="2"/>
  <c r="BQ26" i="2"/>
  <c r="BI26" i="2"/>
  <c r="AS25" i="2"/>
  <c r="AQ24" i="2"/>
  <c r="BN26" i="2"/>
  <c r="BN24" i="2"/>
  <c r="BG20" i="2"/>
  <c r="BH21" i="2"/>
  <c r="BE21" i="2"/>
  <c r="AV24" i="2"/>
  <c r="BI25" i="3"/>
  <c r="BI23" i="3"/>
  <c r="BI22" i="3"/>
  <c r="BI26" i="3"/>
  <c r="BG25" i="3"/>
  <c r="BG23" i="3"/>
  <c r="BG21" i="3"/>
  <c r="BJ26" i="3"/>
  <c r="BF25" i="3"/>
  <c r="BB24" i="3"/>
  <c r="BJ22" i="3"/>
  <c r="BF21" i="3"/>
  <c r="BB20" i="3"/>
  <c r="BE24" i="3"/>
  <c r="BA23" i="3"/>
  <c r="BI21" i="3"/>
  <c r="BE20" i="3"/>
  <c r="BH23" i="3"/>
  <c r="BH26" i="3"/>
  <c r="BH25" i="3"/>
  <c r="BH27" i="3"/>
  <c r="BC25" i="3"/>
  <c r="BC23" i="3"/>
  <c r="BC21" i="3"/>
  <c r="BF26" i="3"/>
  <c r="BB25" i="3"/>
  <c r="BJ23" i="3"/>
  <c r="BF22" i="3"/>
  <c r="BB21" i="3"/>
  <c r="BE25" i="3"/>
  <c r="BA24" i="3"/>
  <c r="BE21" i="3"/>
  <c r="BA20" i="3"/>
  <c r="BD23" i="3"/>
  <c r="BD26" i="3"/>
  <c r="BD25" i="3"/>
  <c r="BD27" i="3"/>
  <c r="BG26" i="3"/>
  <c r="BG24" i="3"/>
  <c r="BG22" i="3"/>
  <c r="BG20" i="3"/>
  <c r="BB26" i="3"/>
  <c r="BJ24" i="3"/>
  <c r="BF23" i="3"/>
  <c r="BB22" i="3"/>
  <c r="BJ20" i="3"/>
  <c r="BE26" i="3"/>
  <c r="BA25" i="3"/>
  <c r="BE22" i="3"/>
  <c r="BA21" i="3"/>
  <c r="BH24" i="3"/>
  <c r="BH22" i="3"/>
  <c r="BH20" i="3"/>
  <c r="BC26" i="3"/>
  <c r="BC24" i="3"/>
  <c r="BC22" i="3"/>
  <c r="BC20" i="3"/>
  <c r="BJ25" i="3"/>
  <c r="BF24" i="3"/>
  <c r="BB23" i="3"/>
  <c r="BJ21" i="3"/>
  <c r="BF20" i="3"/>
  <c r="BA26" i="3"/>
  <c r="BI24" i="3"/>
  <c r="BE23" i="3"/>
  <c r="BA22" i="3"/>
  <c r="BI20" i="3"/>
  <c r="BD24" i="3"/>
  <c r="BD22" i="3"/>
  <c r="BD20" i="3"/>
  <c r="AO26" i="3"/>
  <c r="AW24" i="3"/>
  <c r="AS23" i="3"/>
  <c r="AO22" i="3"/>
  <c r="AW20" i="3"/>
  <c r="AR26" i="3"/>
  <c r="AN25" i="3"/>
  <c r="AV23" i="3"/>
  <c r="AR22" i="3"/>
  <c r="AN21" i="3"/>
  <c r="AW25" i="3"/>
  <c r="AS24" i="3"/>
  <c r="AO23" i="3"/>
  <c r="AW21" i="3"/>
  <c r="AS20" i="3"/>
  <c r="AN26" i="3"/>
  <c r="AV24" i="3"/>
  <c r="AR23" i="3"/>
  <c r="AN22" i="3"/>
  <c r="AV20" i="3"/>
  <c r="AS25" i="3"/>
  <c r="AO24" i="3"/>
  <c r="AS21" i="3"/>
  <c r="AO20" i="3"/>
  <c r="AV25" i="3"/>
  <c r="AR24" i="3"/>
  <c r="AN23" i="3"/>
  <c r="AV21" i="3"/>
  <c r="AR20" i="3"/>
  <c r="AW26" i="3"/>
  <c r="AW27" i="3"/>
  <c r="AS26" i="3"/>
  <c r="AO25" i="3"/>
  <c r="AW23" i="3"/>
  <c r="AS22" i="3"/>
  <c r="AO21" i="3"/>
  <c r="AV26" i="3"/>
  <c r="AR25" i="3"/>
  <c r="AN24" i="3"/>
  <c r="AV22" i="3"/>
  <c r="AR21" i="3"/>
  <c r="AN20" i="3"/>
  <c r="BC21" i="2"/>
  <c r="BT21" i="2"/>
  <c r="BD27" i="2"/>
  <c r="BD26" i="2"/>
  <c r="BD20" i="2"/>
  <c r="BD22" i="2"/>
  <c r="BD24" i="2"/>
  <c r="BF27" i="2"/>
  <c r="BF21" i="2"/>
  <c r="BF23" i="2"/>
  <c r="BF25" i="2"/>
  <c r="BG25" i="2"/>
  <c r="BV23" i="2"/>
  <c r="BC23" i="2"/>
  <c r="BT22" i="2"/>
  <c r="BA22" i="2"/>
  <c r="BR21" i="2"/>
  <c r="AW21" i="2"/>
  <c r="BP20" i="2"/>
  <c r="AU20" i="2"/>
  <c r="BC26" i="2"/>
  <c r="BA25" i="2"/>
  <c r="AS24" i="2"/>
  <c r="AQ23" i="2"/>
  <c r="BG26" i="2"/>
  <c r="BI25" i="2"/>
  <c r="BC24" i="2"/>
  <c r="BE23" i="2"/>
  <c r="BC22" i="2"/>
  <c r="BI21" i="2"/>
  <c r="AW20" i="2"/>
  <c r="AT27" i="2"/>
  <c r="AT22" i="2"/>
  <c r="AT24" i="2"/>
  <c r="AT20" i="2"/>
  <c r="AT26" i="2"/>
  <c r="BB27" i="2"/>
  <c r="BB25" i="2"/>
  <c r="BB21" i="2"/>
  <c r="BB23" i="2"/>
  <c r="AZ27" i="2"/>
  <c r="AZ24" i="2"/>
  <c r="AZ26" i="2"/>
  <c r="AZ20" i="2"/>
  <c r="AZ22" i="2"/>
  <c r="AQ21" i="2"/>
  <c r="AT25" i="2"/>
  <c r="BD21" i="2"/>
  <c r="BM20" i="2"/>
  <c r="BA21" i="2"/>
  <c r="AZ23" i="2"/>
  <c r="AZ21" i="2"/>
  <c r="BF20" i="2"/>
  <c r="BT20" i="2"/>
  <c r="BA23" i="2"/>
  <c r="BT25" i="2"/>
  <c r="BE26" i="2"/>
  <c r="BV25" i="2"/>
  <c r="BC25" i="2"/>
  <c r="BT24" i="2"/>
  <c r="BA24" i="2"/>
  <c r="BR23" i="2"/>
  <c r="AW23" i="2"/>
  <c r="BP22" i="2"/>
  <c r="AU22" i="2"/>
  <c r="BN21" i="2"/>
  <c r="AS21" i="2"/>
  <c r="BI20" i="2"/>
  <c r="AQ20" i="2"/>
  <c r="AS26" i="2"/>
  <c r="AQ25" i="2"/>
  <c r="BT23" i="2"/>
  <c r="BR22" i="2"/>
  <c r="AW26" i="2"/>
  <c r="AU25" i="2"/>
  <c r="AW24" i="2"/>
  <c r="AU23" i="2"/>
  <c r="BS27" i="2"/>
  <c r="BS26" i="2"/>
  <c r="BS24" i="2"/>
  <c r="BS20" i="2"/>
  <c r="BS22" i="2"/>
  <c r="AU21" i="2"/>
  <c r="BM26" i="2"/>
  <c r="BD23" i="2"/>
  <c r="AT21" i="2"/>
  <c r="BB20" i="2"/>
  <c r="AS22" i="2"/>
  <c r="BR20" i="2"/>
  <c r="BB26" i="2"/>
  <c r="AT23" i="2"/>
  <c r="BO27" i="2"/>
  <c r="BO26" i="2"/>
  <c r="BO22" i="2"/>
  <c r="BO24" i="2"/>
  <c r="BO20" i="2"/>
  <c r="AP27" i="2"/>
  <c r="AP26" i="2"/>
  <c r="AP20" i="2"/>
  <c r="AP22" i="2"/>
  <c r="AP24" i="2"/>
  <c r="AV27" i="2"/>
  <c r="AV23" i="2"/>
  <c r="AV25" i="2"/>
  <c r="AV21" i="2"/>
  <c r="BN20" i="2"/>
  <c r="BS25" i="2"/>
  <c r="BF24" i="2"/>
  <c r="BU27" i="2"/>
  <c r="BU25" i="2"/>
  <c r="BU21" i="2"/>
  <c r="BU23" i="2"/>
  <c r="AR27" i="2"/>
  <c r="AR21" i="2"/>
  <c r="AR23" i="2"/>
  <c r="AR25" i="2"/>
  <c r="BV21" i="2"/>
  <c r="BA20" i="2"/>
  <c r="BM27" i="2"/>
  <c r="BM21" i="2"/>
  <c r="BM23" i="2"/>
  <c r="BM25" i="2"/>
  <c r="BT26" i="2"/>
  <c r="BA26" i="2"/>
  <c r="BR25" i="2"/>
  <c r="AW25" i="2"/>
  <c r="BP24" i="2"/>
  <c r="AU24" i="2"/>
  <c r="BN23" i="2"/>
  <c r="AS23" i="2"/>
  <c r="BI22" i="2"/>
  <c r="AQ22" i="2"/>
  <c r="BG21" i="2"/>
  <c r="AO21" i="2"/>
  <c r="BE20" i="2"/>
  <c r="BV26" i="2"/>
  <c r="BP25" i="2"/>
  <c r="BR24" i="2"/>
  <c r="BI23" i="2"/>
  <c r="BG22" i="2"/>
  <c r="AO26" i="2"/>
  <c r="BV24" i="2"/>
  <c r="AO24" i="2"/>
  <c r="BV22" i="2"/>
  <c r="AW22" i="2"/>
  <c r="BV20" i="2"/>
  <c r="BF26" i="2"/>
  <c r="BH27" i="2"/>
  <c r="BH26" i="2"/>
  <c r="BH20" i="2"/>
  <c r="BH22" i="2"/>
  <c r="BH24" i="2"/>
  <c r="BQ27" i="2"/>
  <c r="BQ23" i="2"/>
  <c r="BQ25" i="2"/>
  <c r="BQ21" i="2"/>
  <c r="AN27" i="2"/>
  <c r="AN21" i="2"/>
  <c r="AN23" i="2"/>
  <c r="AN25" i="2"/>
  <c r="BP21" i="2"/>
  <c r="BC20" i="2"/>
  <c r="AN26" i="2"/>
  <c r="BO21" i="2"/>
  <c r="AP21" i="2"/>
  <c r="AV20" i="2"/>
  <c r="AO20" i="2"/>
  <c r="BO25" i="2"/>
  <c r="AV22" i="2"/>
  <c r="BU20" i="2"/>
  <c r="AR20" i="2"/>
</calcChain>
</file>

<file path=xl/sharedStrings.xml><?xml version="1.0" encoding="utf-8"?>
<sst xmlns="http://schemas.openxmlformats.org/spreadsheetml/2006/main" count="11132" uniqueCount="273">
  <si>
    <t>NB: All marked in RED are prefilled from last year due to the issue with this feature</t>
  </si>
  <si>
    <t>Response rate  81% (29/33)</t>
  </si>
  <si>
    <t>Approximative market share (%)</t>
  </si>
  <si>
    <t>2019 Compendium data</t>
  </si>
  <si>
    <t>2018 Compendium data</t>
  </si>
  <si>
    <t>2017 Compendium data</t>
  </si>
  <si>
    <t>2016 Compendium data</t>
  </si>
  <si>
    <t>Universities</t>
  </si>
  <si>
    <t>Further Education</t>
  </si>
  <si>
    <t>Inter'l research Inst</t>
  </si>
  <si>
    <t>Libraries</t>
  </si>
  <si>
    <t>Hospitals</t>
  </si>
  <si>
    <t>Primary Schools</t>
  </si>
  <si>
    <t>Research Ins.</t>
  </si>
  <si>
    <t>Secondary Schools</t>
  </si>
  <si>
    <t>Government</t>
  </si>
  <si>
    <t>For-Profit Orgs</t>
  </si>
  <si>
    <t>ACOnet</t>
  </si>
  <si>
    <t>BELNET</t>
  </si>
  <si>
    <t>CARNet</t>
  </si>
  <si>
    <t/>
  </si>
  <si>
    <t>CESNET</t>
  </si>
  <si>
    <t>ARNES</t>
  </si>
  <si>
    <t>RoEduNet</t>
  </si>
  <si>
    <t>KIFU (NIIF)</t>
  </si>
  <si>
    <t>ANA</t>
  </si>
  <si>
    <t>DeIC</t>
  </si>
  <si>
    <t>RENAM</t>
  </si>
  <si>
    <t>URAN</t>
  </si>
  <si>
    <t>MREN</t>
  </si>
  <si>
    <t>SANET</t>
  </si>
  <si>
    <t>HEAnet</t>
  </si>
  <si>
    <t>EENet</t>
  </si>
  <si>
    <t>AMRES</t>
  </si>
  <si>
    <t>ULAKBIM</t>
  </si>
  <si>
    <t>SURFnet</t>
  </si>
  <si>
    <t>GARR</t>
  </si>
  <si>
    <t>UNINETT</t>
  </si>
  <si>
    <t>RedIRIS</t>
  </si>
  <si>
    <t>SWITCH</t>
  </si>
  <si>
    <t>RESTENA</t>
  </si>
  <si>
    <t>RENATER</t>
  </si>
  <si>
    <t>GRNET S.A.</t>
  </si>
  <si>
    <t>AzScienceNet</t>
  </si>
  <si>
    <t>CYNET</t>
  </si>
  <si>
    <t>GRENA</t>
  </si>
  <si>
    <t>Jisc</t>
  </si>
  <si>
    <t>BASNET</t>
  </si>
  <si>
    <t>SUNET</t>
  </si>
  <si>
    <t>IUCC</t>
  </si>
  <si>
    <t>LITNET</t>
  </si>
  <si>
    <t>DFN</t>
  </si>
  <si>
    <t>Funet</t>
  </si>
  <si>
    <t>ASNET-AM</t>
  </si>
  <si>
    <t>BREN</t>
  </si>
  <si>
    <t>LAT</t>
  </si>
  <si>
    <t>SigmaNet</t>
  </si>
  <si>
    <t>MARnet</t>
  </si>
  <si>
    <t>RhNET</t>
  </si>
  <si>
    <t>UoM</t>
  </si>
  <si>
    <t>FCCN</t>
  </si>
  <si>
    <t>PIONIER</t>
  </si>
  <si>
    <t>AAF - Australian Access Federation</t>
  </si>
  <si>
    <t>!The numbers are in Megabit/s (which was in the question) while the categories are Gigabit/s!</t>
  </si>
  <si>
    <t xml:space="preserve">Total Respondents </t>
  </si>
  <si>
    <t xml:space="preserve">Number of NRENS </t>
  </si>
  <si>
    <t>Less than 100 Mps</t>
  </si>
  <si>
    <t>Less than 1 Gbps</t>
  </si>
  <si>
    <t>100 Mbps</t>
  </si>
  <si>
    <t>1 Gbps</t>
  </si>
  <si>
    <t>200 Mbps</t>
  </si>
  <si>
    <t>2 Gbps</t>
  </si>
  <si>
    <t>10 Gbps</t>
  </si>
  <si>
    <t>2-6 Gbps</t>
  </si>
  <si>
    <t>20 - 60 Gbps</t>
  </si>
  <si>
    <t>100 Gbps</t>
  </si>
  <si>
    <t>Over 10 Gbps</t>
  </si>
  <si>
    <t>Over 100 Gbps</t>
  </si>
  <si>
    <t xml:space="preserve">Total </t>
  </si>
  <si>
    <t>% share</t>
  </si>
  <si>
    <t>NREN</t>
  </si>
  <si>
    <t>KIFU</t>
  </si>
  <si>
    <t>NIIF/HUNGARNET</t>
  </si>
  <si>
    <t>% Share</t>
  </si>
  <si>
    <t>Total</t>
  </si>
  <si>
    <t>Highest capacity of connected Institutions</t>
  </si>
  <si>
    <t xml:space="preserve">What do you expect the traffic growth to be in the next 3 years? </t>
  </si>
  <si>
    <t>;</t>
  </si>
  <si>
    <t>Cultural Institutions</t>
  </si>
  <si>
    <t>Belnet</t>
  </si>
  <si>
    <t>CARNET</t>
  </si>
  <si>
    <t>PIONEER</t>
  </si>
  <si>
    <t>LESS = 40</t>
  </si>
  <si>
    <t>OVER  40-100</t>
  </si>
  <si>
    <t>OVER  100</t>
  </si>
  <si>
    <t>OVER  40</t>
  </si>
  <si>
    <t>Traffic growth rate in 3 yrs %</t>
  </si>
  <si>
    <t>Response rate (European NRENS)</t>
  </si>
  <si>
    <t>Total responded</t>
  </si>
  <si>
    <t>Response rate</t>
  </si>
  <si>
    <t>Number of Insitution (response rate)</t>
  </si>
  <si>
    <t>AvrTraffic growth (3yrs)</t>
  </si>
  <si>
    <t>Total Responses European NRENS</t>
  </si>
  <si>
    <t xml:space="preserve">Average traffic Growth </t>
  </si>
  <si>
    <t>Avr (3yrs)</t>
  </si>
  <si>
    <t>Over 40%</t>
  </si>
  <si>
    <t>Less = 40</t>
  </si>
  <si>
    <t>2018 all reporters</t>
  </si>
  <si>
    <t>SigmaNET</t>
  </si>
  <si>
    <t>Average</t>
  </si>
  <si>
    <t>What are the typical charging levels for the following types of commercial connection? Please
tick all that apply</t>
  </si>
  <si>
    <t>What are the typical charging levels for the following types of commercial connection? Please_x000D_
tick all that apply</t>
  </si>
  <si>
    <t>No charges</t>
  </si>
  <si>
    <t>Higher than R+E users</t>
  </si>
  <si>
    <t>Lower than other R+E users</t>
  </si>
  <si>
    <t>Same as for R+E users</t>
  </si>
  <si>
    <t>No Charges</t>
  </si>
  <si>
    <t>% change</t>
  </si>
  <si>
    <t>ASNET</t>
  </si>
  <si>
    <t>Lower than ower R+E users</t>
  </si>
  <si>
    <t>MARNET</t>
  </si>
  <si>
    <t>Unfortunately, Sabrina left no documentation what the numbers mean</t>
  </si>
  <si>
    <t>Connection to your network for collaboration with R+E users</t>
  </si>
  <si>
    <t>Connection to your
network for supplying services</t>
  </si>
  <si>
    <t>Direct peering</t>
  </si>
  <si>
    <t>How is the traffic carried?</t>
  </si>
  <si>
    <t>LANET</t>
  </si>
  <si>
    <t>Research Institutes</t>
  </si>
  <si>
    <t>FE</t>
  </si>
  <si>
    <t>International Research Organizations</t>
  </si>
  <si>
    <t>NREN provides the local loops</t>
  </si>
  <si>
    <t>Traffic carried to the backbone by regional NREN</t>
  </si>
  <si>
    <t>Traffic carried to the backbone by commercial providers</t>
  </si>
  <si>
    <t>MAN</t>
  </si>
  <si>
    <t>Other</t>
  </si>
  <si>
    <t>Traffic carried to the backbone by commecial providers</t>
  </si>
  <si>
    <t xml:space="preserve">Government </t>
  </si>
  <si>
    <t>For -profit</t>
  </si>
  <si>
    <t>Responders</t>
  </si>
  <si>
    <t>Metropolitan area networks (MAN)</t>
  </si>
  <si>
    <t>2019 Compendium</t>
  </si>
  <si>
    <t>What is the average traffic load (s) in Mbps?</t>
  </si>
  <si>
    <t>International Research Institutes</t>
  </si>
  <si>
    <t>Government bodies</t>
  </si>
  <si>
    <t>For Profits</t>
  </si>
  <si>
    <t>From Institution to network</t>
  </si>
  <si>
    <t>From Network to Institution</t>
  </si>
  <si>
    <t>What is the peak traffic load (s) in Mbps?</t>
  </si>
  <si>
    <t>In 2019, All NRENs that gave a response used the same charging model across the three commercial connections</t>
  </si>
  <si>
    <t>Types of commercial connections:</t>
  </si>
  <si>
    <t>Do your member organisations have remote campuses in other countries?</t>
  </si>
  <si>
    <t>Do you provide connectivity for these campuses?</t>
  </si>
  <si>
    <t>No</t>
  </si>
  <si>
    <t>Yes</t>
  </si>
  <si>
    <t>Foreign campuses</t>
  </si>
  <si>
    <t>Connectivity</t>
  </si>
  <si>
    <t>International Research organizations</t>
  </si>
  <si>
    <t>Governement</t>
  </si>
  <si>
    <t>For profit</t>
  </si>
  <si>
    <t>Data exist but I did not extract them</t>
  </si>
  <si>
    <t>2018ff: Data exist (at least as far back as 2017 - not extracted though)</t>
  </si>
  <si>
    <t>NREN provide the local loops</t>
  </si>
  <si>
    <t xml:space="preserve">Others </t>
  </si>
  <si>
    <t>Others</t>
  </si>
  <si>
    <t>Which Country</t>
  </si>
  <si>
    <t>Connected to R&amp;E network</t>
  </si>
  <si>
    <t>Malta, Malaysia</t>
  </si>
  <si>
    <t>UNIR - Mexico, Colombia, Peru</t>
  </si>
  <si>
    <t>We do not know</t>
  </si>
  <si>
    <t>Hong Kong</t>
  </si>
  <si>
    <t>Research Institutions</t>
  </si>
  <si>
    <t xml:space="preserve"> Cultural Institutions</t>
  </si>
  <si>
    <t>Libraries, Museums, Archives, Cultural Institutions</t>
  </si>
  <si>
    <t>Non-university hospitals</t>
  </si>
  <si>
    <t>Governement bodies</t>
  </si>
  <si>
    <t>International/ virtual research organisations</t>
  </si>
  <si>
    <t>For profit organizations</t>
  </si>
  <si>
    <t>Yes -  including transit to other networks</t>
  </si>
  <si>
    <t>Yes including transit to other networks</t>
  </si>
  <si>
    <t>Yes - including transit to other networks</t>
  </si>
  <si>
    <t>Yes- including transit to other networks</t>
  </si>
  <si>
    <t>No -  not eligible for policy reasons</t>
  </si>
  <si>
    <t>No - not eligible for policy reasons</t>
  </si>
  <si>
    <t>No -  other reason</t>
  </si>
  <si>
    <t>Yes -  national NREN access only</t>
  </si>
  <si>
    <t>BLANK</t>
  </si>
  <si>
    <t>Yes - national NREN access only</t>
  </si>
  <si>
    <t>Yes- national NREN acces</t>
  </si>
  <si>
    <t>In some circumstances</t>
  </si>
  <si>
    <t>No- not eligible for policy reasons</t>
  </si>
  <si>
    <t>Exceptionally</t>
  </si>
  <si>
    <t xml:space="preserve">In some circumstances </t>
  </si>
  <si>
    <t>In some circumstances (please specify)</t>
  </si>
  <si>
    <t>Unsure/unclear</t>
  </si>
  <si>
    <t>NO</t>
  </si>
  <si>
    <t>No -  financial restrictions (NREN is unable to charge/cover costs)</t>
  </si>
  <si>
    <t xml:space="preserve">No -  other reason </t>
  </si>
  <si>
    <t xml:space="preserve">No- other reason  </t>
  </si>
  <si>
    <t>No not eligible for policy reasons</t>
  </si>
  <si>
    <t>Yes- national NREN access only</t>
  </si>
  <si>
    <t xml:space="preserve">No other reason </t>
  </si>
  <si>
    <t>No -  other reason (please specify)</t>
  </si>
  <si>
    <t>Yes  - national NREN access only</t>
  </si>
  <si>
    <t>Yes national NREN access only</t>
  </si>
  <si>
    <t>No- other reason</t>
  </si>
  <si>
    <t>Do you connect the following types of institutions?</t>
  </si>
  <si>
    <t>KIFÜ</t>
  </si>
  <si>
    <t>Sometimes</t>
  </si>
  <si>
    <t>Unknown</t>
  </si>
  <si>
    <t>%</t>
  </si>
  <si>
    <t xml:space="preserve"> </t>
  </si>
  <si>
    <t>Median</t>
  </si>
  <si>
    <t>5% hospitals RedIRIS is an estimate - most hospitals are not using RedIRIS anymore, so the drop is real</t>
  </si>
  <si>
    <t>RedIRIS: provide a lot o f schools with Internet but do not differentiated between primary and secondary schools; so an estimate would be 45% each (instead of the 60% secondary and 0% primary in the survey response)</t>
  </si>
  <si>
    <t>JIRA tickets</t>
  </si>
  <si>
    <t>median</t>
  </si>
  <si>
    <t>Most common</t>
  </si>
  <si>
    <t>sum</t>
  </si>
  <si>
    <t>non-blanks</t>
  </si>
  <si>
    <t xml:space="preserve"> Cultural Institutions (libraries, museums, etc.)</t>
  </si>
  <si>
    <t>Internat./ virt. Res. Orgs.</t>
  </si>
  <si>
    <t>2019-2018</t>
  </si>
  <si>
    <t>Over 75%</t>
  </si>
  <si>
    <t>25% TO 75%</t>
  </si>
  <si>
    <t>LESS THAN 25%</t>
  </si>
  <si>
    <t>&lt;500 Mb/s</t>
  </si>
  <si>
    <t>500-1500 Mb/s</t>
  </si>
  <si>
    <t>&gt;1500 Mb/s</t>
  </si>
  <si>
    <t>Universities (in 100 students)</t>
  </si>
  <si>
    <t>For profit organisations</t>
  </si>
  <si>
    <t>For profit orgs</t>
  </si>
  <si>
    <t>RHnet</t>
  </si>
  <si>
    <t>Uninett</t>
  </si>
  <si>
    <t>UoM/RicerkaNet</t>
  </si>
  <si>
    <t>2020 Compendium data</t>
  </si>
  <si>
    <t>no numbers - probaly bug</t>
  </si>
  <si>
    <t>Yes - national NREN access</t>
  </si>
  <si>
    <t>No - other reason</t>
  </si>
  <si>
    <t>No - financial restrictions (NREN is unable to charge/cover costs)</t>
  </si>
  <si>
    <t>Non bold means - survey 2020 was blank but 2019 survey contained a value</t>
  </si>
  <si>
    <t>Bold means, from survey 2020</t>
  </si>
  <si>
    <t>2020  Compendium data</t>
  </si>
  <si>
    <t>2020 Compendium</t>
  </si>
  <si>
    <t>Norway - Svalbard</t>
  </si>
  <si>
    <t>Malta, Malaysia, India</t>
  </si>
  <si>
    <t>-</t>
  </si>
  <si>
    <t>Singapore, UAE</t>
  </si>
  <si>
    <t>Yes, UNINETT</t>
  </si>
  <si>
    <t>2020-2019</t>
  </si>
  <si>
    <t>2021 Compendium data</t>
  </si>
  <si>
    <t>2021  Compendium data</t>
  </si>
  <si>
    <t>2021 Compendium</t>
  </si>
  <si>
    <t xml:space="preserve">Bahrain and China. </t>
  </si>
  <si>
    <t>Austria</t>
  </si>
  <si>
    <t xml:space="preserve">Not connected. </t>
  </si>
  <si>
    <t>CEU</t>
  </si>
  <si>
    <t>Bold means, from survey 2021</t>
  </si>
  <si>
    <t>For -profit Orgs</t>
  </si>
  <si>
    <t>Research Inst.</t>
  </si>
  <si>
    <t>Intern'l Res Inst</t>
  </si>
  <si>
    <t>NREN provides access link</t>
  </si>
  <si>
    <t>Access link by regional REN</t>
  </si>
  <si>
    <t>Commercial providers</t>
  </si>
  <si>
    <t>2022 Compendium data</t>
  </si>
  <si>
    <t>SIKT</t>
  </si>
  <si>
    <t>SURF</t>
  </si>
  <si>
    <t>z</t>
  </si>
  <si>
    <t>2022  Compendium data</t>
  </si>
  <si>
    <t>SiKT</t>
  </si>
  <si>
    <t>2022 Compendium</t>
  </si>
  <si>
    <t xml:space="preserve">Bahrain, Malaysia and China. </t>
  </si>
  <si>
    <t>Italy</t>
  </si>
  <si>
    <t>Yes, SKIT - UNINETT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</si>
</sst>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3" tint="0.7999816888943144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3" tint="0.79998168889431442"/>
      <name val="Calibri"/>
      <family val="2"/>
      <scheme val="minor"/>
    </font>
    <font>
      <b/>
      <sz val="12"/>
      <color theme="3" tint="0.59999389629810485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ED155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83765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2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0" fillId="2" borderId="0" xfId="0" applyFill="1"/>
    <xf numFmtId="0" fontId="6" fillId="2" borderId="0" xfId="0" applyFont="1" applyFill="1"/>
    <xf numFmtId="0" fontId="7" fillId="2" borderId="0" xfId="0" applyFont="1" applyFill="1"/>
    <xf numFmtId="9" fontId="7" fillId="2" borderId="0" xfId="2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8" fillId="8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9" fillId="2" borderId="1" xfId="0" applyFont="1" applyFill="1" applyBorder="1" applyAlignment="1">
      <alignment horizontal="left" vertical="top" wrapText="1"/>
    </xf>
    <xf numFmtId="1" fontId="0" fillId="2" borderId="2" xfId="1" applyNumberFormat="1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10" borderId="0" xfId="0" applyFont="1" applyFill="1" applyAlignment="1">
      <alignment vertical="top" wrapText="1"/>
    </xf>
    <xf numFmtId="0" fontId="4" fillId="5" borderId="3" xfId="0" applyFont="1" applyFill="1" applyBorder="1"/>
    <xf numFmtId="0" fontId="4" fillId="0" borderId="0" xfId="0" applyFont="1" applyAlignment="1">
      <alignment vertical="top" wrapText="1"/>
    </xf>
    <xf numFmtId="9" fontId="0" fillId="2" borderId="3" xfId="2" applyFont="1" applyFill="1" applyBorder="1" applyAlignment="1">
      <alignment horizontal="center"/>
    </xf>
    <xf numFmtId="0" fontId="2" fillId="11" borderId="0" xfId="0" applyFont="1" applyFill="1" applyAlignment="1">
      <alignment vertical="top" wrapText="1"/>
    </xf>
    <xf numFmtId="0" fontId="11" fillId="2" borderId="0" xfId="0" applyFont="1" applyFill="1"/>
    <xf numFmtId="0" fontId="12" fillId="2" borderId="0" xfId="0" applyFont="1" applyFill="1"/>
    <xf numFmtId="0" fontId="4" fillId="5" borderId="3" xfId="0" applyFont="1" applyFill="1" applyBorder="1" applyAlignment="1">
      <alignment vertical="top" wrapText="1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9" fontId="4" fillId="5" borderId="3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13" fillId="2" borderId="0" xfId="0" applyFont="1" applyFill="1"/>
    <xf numFmtId="0" fontId="9" fillId="2" borderId="0" xfId="0" applyFont="1" applyFill="1"/>
    <xf numFmtId="9" fontId="0" fillId="2" borderId="0" xfId="2" applyFont="1" applyFill="1"/>
    <xf numFmtId="0" fontId="8" fillId="8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1" fontId="0" fillId="2" borderId="0" xfId="0" applyNumberFormat="1" applyFill="1"/>
    <xf numFmtId="164" fontId="8" fillId="2" borderId="1" xfId="0" applyNumberFormat="1" applyFont="1" applyFill="1" applyBorder="1" applyAlignment="1">
      <alignment horizontal="center" vertical="center" wrapText="1"/>
    </xf>
    <xf numFmtId="1" fontId="0" fillId="2" borderId="0" xfId="0" applyNumberFormat="1" applyFill="1" applyAlignment="1">
      <alignment horizontal="center"/>
    </xf>
    <xf numFmtId="1" fontId="14" fillId="2" borderId="0" xfId="0" applyNumberFormat="1" applyFon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0" fontId="8" fillId="7" borderId="0" xfId="0" applyFont="1" applyFill="1" applyAlignment="1">
      <alignment vertical="center"/>
    </xf>
    <xf numFmtId="0" fontId="8" fillId="9" borderId="1" xfId="0" applyFont="1" applyFill="1" applyBorder="1" applyAlignment="1">
      <alignment horizontal="center" vertical="center" wrapText="1"/>
    </xf>
    <xf numFmtId="0" fontId="13" fillId="13" borderId="0" xfId="0" applyFont="1" applyFill="1"/>
    <xf numFmtId="9" fontId="4" fillId="13" borderId="0" xfId="2" applyFont="1" applyFill="1"/>
    <xf numFmtId="0" fontId="4" fillId="5" borderId="4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top" wrapText="1"/>
    </xf>
    <xf numFmtId="9" fontId="0" fillId="14" borderId="1" xfId="2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9" fontId="0" fillId="2" borderId="1" xfId="2" applyFont="1" applyFill="1" applyBorder="1"/>
    <xf numFmtId="13" fontId="0" fillId="2" borderId="0" xfId="1" applyNumberFormat="1" applyFont="1" applyFill="1"/>
    <xf numFmtId="9" fontId="0" fillId="2" borderId="0" xfId="0" applyNumberFormat="1" applyFill="1"/>
    <xf numFmtId="3" fontId="4" fillId="2" borderId="0" xfId="0" applyNumberFormat="1" applyFont="1" applyFill="1"/>
    <xf numFmtId="0" fontId="15" fillId="2" borderId="5" xfId="0" applyFont="1" applyFill="1" applyBorder="1" applyAlignment="1">
      <alignment horizontal="left" vertical="top"/>
    </xf>
    <xf numFmtId="0" fontId="4" fillId="5" borderId="5" xfId="0" applyFont="1" applyFill="1" applyBorder="1" applyAlignment="1">
      <alignment vertical="top" wrapText="1"/>
    </xf>
    <xf numFmtId="0" fontId="0" fillId="0" borderId="6" xfId="0" applyBorder="1"/>
    <xf numFmtId="0" fontId="0" fillId="2" borderId="5" xfId="0" applyFill="1" applyBorder="1"/>
    <xf numFmtId="0" fontId="4" fillId="5" borderId="6" xfId="0" applyFont="1" applyFill="1" applyBorder="1" applyAlignment="1">
      <alignment vertical="top" wrapText="1"/>
    </xf>
    <xf numFmtId="0" fontId="4" fillId="2" borderId="5" xfId="0" applyFont="1" applyFill="1" applyBorder="1"/>
    <xf numFmtId="0" fontId="4" fillId="5" borderId="0" xfId="0" applyFont="1" applyFill="1" applyAlignment="1">
      <alignment vertical="top" wrapText="1"/>
    </xf>
    <xf numFmtId="0" fontId="0" fillId="2" borderId="6" xfId="0" applyFill="1" applyBorder="1"/>
    <xf numFmtId="0" fontId="0" fillId="0" borderId="5" xfId="0" applyBorder="1"/>
    <xf numFmtId="0" fontId="4" fillId="15" borderId="6" xfId="0" applyFont="1" applyFill="1" applyBorder="1"/>
    <xf numFmtId="0" fontId="4" fillId="15" borderId="5" xfId="0" applyFont="1" applyFill="1" applyBorder="1"/>
    <xf numFmtId="0" fontId="4" fillId="2" borderId="6" xfId="0" applyFont="1" applyFill="1" applyBorder="1"/>
    <xf numFmtId="0" fontId="0" fillId="0" borderId="0" xfId="0" applyAlignment="1">
      <alignment wrapText="1"/>
    </xf>
    <xf numFmtId="0" fontId="4" fillId="10" borderId="5" xfId="0" applyFont="1" applyFill="1" applyBorder="1" applyAlignment="1">
      <alignment vertical="top" wrapText="1"/>
    </xf>
    <xf numFmtId="0" fontId="2" fillId="11" borderId="5" xfId="0" applyFont="1" applyFill="1" applyBorder="1" applyAlignment="1">
      <alignment vertical="top" wrapText="1"/>
    </xf>
    <xf numFmtId="0" fontId="0" fillId="0" borderId="5" xfId="0" applyBorder="1" applyAlignment="1">
      <alignment wrapText="1"/>
    </xf>
    <xf numFmtId="0" fontId="2" fillId="11" borderId="5" xfId="0" applyFont="1" applyFill="1" applyBorder="1" applyAlignment="1">
      <alignment wrapText="1"/>
    </xf>
    <xf numFmtId="0" fontId="4" fillId="5" borderId="5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166" fontId="0" fillId="2" borderId="0" xfId="0" applyNumberFormat="1" applyFill="1"/>
    <xf numFmtId="0" fontId="16" fillId="16" borderId="0" xfId="0" applyFont="1" applyFill="1" applyAlignment="1">
      <alignment wrapText="1"/>
    </xf>
    <xf numFmtId="0" fontId="8" fillId="8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9" fontId="0" fillId="0" borderId="0" xfId="0" applyNumberFormat="1" applyAlignment="1">
      <alignment horizontal="center" vertical="center"/>
    </xf>
    <xf numFmtId="9" fontId="0" fillId="0" borderId="0" xfId="0" applyNumberFormat="1"/>
    <xf numFmtId="9" fontId="0" fillId="0" borderId="0" xfId="0" applyNumberFormat="1" applyAlignment="1">
      <alignment horizontal="center"/>
    </xf>
    <xf numFmtId="0" fontId="0" fillId="17" borderId="0" xfId="0" applyFill="1"/>
    <xf numFmtId="0" fontId="0" fillId="18" borderId="1" xfId="0" applyFill="1" applyBorder="1" applyAlignment="1">
      <alignment horizontal="left" vertical="top" wrapText="1"/>
    </xf>
    <xf numFmtId="0" fontId="0" fillId="18" borderId="0" xfId="0" applyFill="1"/>
    <xf numFmtId="0" fontId="3" fillId="18" borderId="1" xfId="0" applyFont="1" applyFill="1" applyBorder="1" applyAlignment="1">
      <alignment horizontal="center" vertical="top" wrapText="1"/>
    </xf>
    <xf numFmtId="0" fontId="3" fillId="18" borderId="0" xfId="0" applyFont="1" applyFill="1" applyAlignment="1">
      <alignment horizontal="center" vertical="top" wrapText="1"/>
    </xf>
    <xf numFmtId="0" fontId="0" fillId="18" borderId="1" xfId="0" applyFill="1" applyBorder="1" applyAlignment="1">
      <alignment horizontal="center" vertical="top" wrapText="1"/>
    </xf>
    <xf numFmtId="0" fontId="0" fillId="18" borderId="0" xfId="0" applyFill="1" applyAlignment="1">
      <alignment horizontal="center" vertical="top" wrapText="1"/>
    </xf>
    <xf numFmtId="0" fontId="4" fillId="10" borderId="0" xfId="0" applyFont="1" applyFill="1" applyAlignment="1">
      <alignment vertical="center" wrapText="1"/>
    </xf>
    <xf numFmtId="0" fontId="0" fillId="13" borderId="5" xfId="0" applyFill="1" applyBorder="1"/>
    <xf numFmtId="0" fontId="17" fillId="9" borderId="0" xfId="0" applyFont="1" applyFill="1" applyAlignment="1">
      <alignment horizontal="center" vertical="center"/>
    </xf>
    <xf numFmtId="1" fontId="17" fillId="7" borderId="7" xfId="0" applyNumberFormat="1" applyFont="1" applyFill="1" applyBorder="1" applyAlignment="1">
      <alignment horizontal="center" vertical="center"/>
    </xf>
    <xf numFmtId="1" fontId="17" fillId="5" borderId="7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1" fontId="0" fillId="0" borderId="0" xfId="0" applyNumberFormat="1"/>
    <xf numFmtId="0" fontId="18" fillId="19" borderId="1" xfId="0" applyFont="1" applyFill="1" applyBorder="1" applyAlignment="1">
      <alignment horizontal="center" vertical="center" wrapText="1"/>
    </xf>
    <xf numFmtId="0" fontId="0" fillId="0" borderId="8" xfId="0" applyBorder="1"/>
    <xf numFmtId="0" fontId="20" fillId="0" borderId="9" xfId="0" applyFont="1" applyBorder="1" applyAlignment="1">
      <alignment vertical="center"/>
    </xf>
    <xf numFmtId="0" fontId="18" fillId="19" borderId="4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0" xfId="0" applyBorder="1"/>
    <xf numFmtId="0" fontId="21" fillId="2" borderId="0" xfId="0" applyFont="1" applyFill="1"/>
    <xf numFmtId="0" fontId="17" fillId="19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" fontId="21" fillId="2" borderId="0" xfId="0" applyNumberFormat="1" applyFont="1" applyFill="1" applyAlignment="1">
      <alignment horizontal="center"/>
    </xf>
    <xf numFmtId="1" fontId="23" fillId="2" borderId="0" xfId="0" applyNumberFormat="1" applyFont="1" applyFill="1" applyAlignment="1">
      <alignment horizontal="center"/>
    </xf>
    <xf numFmtId="165" fontId="21" fillId="2" borderId="0" xfId="1" applyNumberFormat="1" applyFont="1" applyFill="1" applyAlignment="1">
      <alignment horizontal="center"/>
    </xf>
    <xf numFmtId="0" fontId="17" fillId="7" borderId="0" xfId="0" applyFont="1" applyFill="1" applyAlignment="1">
      <alignment vertical="center"/>
    </xf>
    <xf numFmtId="0" fontId="17" fillId="9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center" vertical="center" wrapText="1"/>
    </xf>
    <xf numFmtId="1" fontId="17" fillId="7" borderId="7" xfId="0" applyNumberFormat="1" applyFont="1" applyFill="1" applyBorder="1" applyAlignment="1">
      <alignment horizontal="center" vertical="center" wrapText="1"/>
    </xf>
    <xf numFmtId="1" fontId="7" fillId="5" borderId="7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16" fillId="19" borderId="1" xfId="0" applyFont="1" applyFill="1" applyBorder="1" applyAlignment="1">
      <alignment horizontal="center" vertical="center" wrapText="1"/>
    </xf>
    <xf numFmtId="0" fontId="0" fillId="19" borderId="5" xfId="0" applyFill="1" applyBorder="1"/>
    <xf numFmtId="0" fontId="0" fillId="19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6" fillId="16" borderId="0" xfId="0" applyFont="1" applyFill="1" applyAlignment="1">
      <alignment horizontal="left" wrapText="1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4" fillId="10" borderId="0" xfId="0" applyFont="1" applyFill="1" applyAlignment="1">
      <alignment horizontal="left" vertical="center" wrapText="1"/>
    </xf>
    <xf numFmtId="9" fontId="0" fillId="0" borderId="0" xfId="0" applyNumberFormat="1" applyAlignment="1">
      <alignment horizontal="left"/>
    </xf>
    <xf numFmtId="0" fontId="4" fillId="2" borderId="0" xfId="0" applyFont="1" applyFill="1" applyAlignment="1">
      <alignment horizontal="left" vertical="center"/>
    </xf>
    <xf numFmtId="0" fontId="20" fillId="0" borderId="5" xfId="0" applyFont="1" applyBorder="1" applyAlignment="1">
      <alignment vertical="center"/>
    </xf>
    <xf numFmtId="3" fontId="19" fillId="0" borderId="5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18" borderId="1" xfId="0" applyFont="1" applyFill="1" applyBorder="1" applyAlignment="1">
      <alignment horizontal="right" vertical="top" wrapText="1"/>
    </xf>
    <xf numFmtId="9" fontId="0" fillId="0" borderId="0" xfId="0" applyNumberFormat="1" applyAlignment="1">
      <alignment wrapText="1"/>
    </xf>
    <xf numFmtId="0" fontId="25" fillId="2" borderId="0" xfId="0" applyFont="1" applyFill="1"/>
    <xf numFmtId="0" fontId="3" fillId="2" borderId="0" xfId="0" applyFont="1" applyFill="1"/>
    <xf numFmtId="0" fontId="25" fillId="0" borderId="0" xfId="0" applyFont="1"/>
    <xf numFmtId="3" fontId="19" fillId="0" borderId="0" xfId="0" applyNumberFormat="1" applyFont="1" applyAlignment="1">
      <alignment horizontal="center" vertical="center"/>
    </xf>
    <xf numFmtId="0" fontId="20" fillId="0" borderId="12" xfId="0" applyFont="1" applyBorder="1" applyAlignment="1">
      <alignment vertical="center"/>
    </xf>
    <xf numFmtId="3" fontId="20" fillId="0" borderId="0" xfId="0" applyNumberFormat="1" applyFont="1" applyAlignment="1">
      <alignment horizontal="center" vertical="center"/>
    </xf>
    <xf numFmtId="3" fontId="20" fillId="0" borderId="14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3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wrapText="1"/>
    </xf>
    <xf numFmtId="0" fontId="20" fillId="0" borderId="20" xfId="0" applyFont="1" applyBorder="1" applyAlignment="1">
      <alignment vertical="center"/>
    </xf>
    <xf numFmtId="0" fontId="26" fillId="19" borderId="4" xfId="0" applyFont="1" applyFill="1" applyBorder="1" applyAlignment="1">
      <alignment horizontal="center" vertical="center" wrapText="1"/>
    </xf>
    <xf numFmtId="0" fontId="26" fillId="19" borderId="1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21" xfId="0" applyBorder="1" applyAlignment="1">
      <alignment wrapText="1"/>
    </xf>
    <xf numFmtId="0" fontId="27" fillId="11" borderId="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center" vertical="center" wrapText="1"/>
    </xf>
    <xf numFmtId="0" fontId="17" fillId="19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1" tint="4.9989318521683403E-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1" tint="4.9989318521683403E-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39994506668294322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E83765"/>
      <color rgb="FF000000"/>
      <color rgb="FF1084B9"/>
      <color rgb="FF1BA481"/>
      <color rgb="FFE9F5FB"/>
      <color rgb="FF8DD0DF"/>
      <color rgb="FFE4F1E7"/>
      <color rgb="FFB6DABD"/>
      <color rgb="FFE1FF7B"/>
      <color rgb="FF10A2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'Connectivity Remit'!$BU$66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10A2B9"/>
            </a:solidFill>
            <a:ln>
              <a:noFill/>
            </a:ln>
            <a:effectLst/>
          </c:spPr>
          <c:invertIfNegative val="0"/>
          <c:cat>
            <c:strRef>
              <c:f>'Connectivity Remit'!$BV$65:$CE$65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Remit'!$BV$66:$CE$66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0.70731707317073167</c:v>
                </c:pt>
                <c:pt idx="3">
                  <c:v>0.41463414634146339</c:v>
                </c:pt>
                <c:pt idx="4">
                  <c:v>0.78048780487804881</c:v>
                </c:pt>
                <c:pt idx="5">
                  <c:v>0.48780487804878048</c:v>
                </c:pt>
                <c:pt idx="6">
                  <c:v>0.48780487804878048</c:v>
                </c:pt>
                <c:pt idx="7">
                  <c:v>0.53658536585365857</c:v>
                </c:pt>
                <c:pt idx="8">
                  <c:v>0.65853658536585369</c:v>
                </c:pt>
                <c:pt idx="9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49-4248-8253-2064185D1386}"/>
            </c:ext>
          </c:extLst>
        </c:ser>
        <c:ser>
          <c:idx val="1"/>
          <c:order val="1"/>
          <c:tx>
            <c:strRef>
              <c:f>'Connectivity Remit'!$BU$67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'Connectivity Remit'!$BV$65:$CE$65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Remit'!$BV$67:$CE$67</c:f>
            </c:numRef>
          </c:val>
          <c:extLst>
            <c:ext xmlns:c16="http://schemas.microsoft.com/office/drawing/2014/chart" uri="{C3380CC4-5D6E-409C-BE32-E72D297353CC}">
              <c16:uniqueId val="{00000001-7749-4248-8253-2064185D1386}"/>
            </c:ext>
          </c:extLst>
        </c:ser>
        <c:ser>
          <c:idx val="2"/>
          <c:order val="2"/>
          <c:tx>
            <c:strRef>
              <c:f>'Connectivity Remit'!$BU$68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cat>
            <c:strRef>
              <c:f>'Connectivity Remit'!$BV$65:$CE$65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Remit'!$BV$68:$CE$68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9.7560975609756101E-2</c:v>
                </c:pt>
                <c:pt idx="4">
                  <c:v>4.878048780487805E-2</c:v>
                </c:pt>
                <c:pt idx="5">
                  <c:v>4.878048780487805E-2</c:v>
                </c:pt>
                <c:pt idx="6">
                  <c:v>4.878048780487805E-2</c:v>
                </c:pt>
                <c:pt idx="7">
                  <c:v>7.3170731707317069E-2</c:v>
                </c:pt>
                <c:pt idx="8">
                  <c:v>0.14634146341463414</c:v>
                </c:pt>
                <c:pt idx="9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49-4248-8253-2064185D1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0780623"/>
        <c:axId val="850743039"/>
      </c:barChart>
      <c:catAx>
        <c:axId val="85078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743039"/>
        <c:crosses val="autoZero"/>
        <c:auto val="1"/>
        <c:lblAlgn val="ctr"/>
        <c:lblOffset val="100"/>
        <c:noMultiLvlLbl val="0"/>
      </c:catAx>
      <c:valAx>
        <c:axId val="850743039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78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'Connectivity Remit'!$BU$66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10A2B9"/>
            </a:solidFill>
            <a:ln>
              <a:noFill/>
            </a:ln>
            <a:effectLst/>
          </c:spPr>
          <c:invertIfNegative val="0"/>
          <c:cat>
            <c:strRef>
              <c:f>'Connectivity Remit'!$BV$65:$CE$65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Remit'!$BV$66:$CE$66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0.70731707317073167</c:v>
                </c:pt>
                <c:pt idx="3">
                  <c:v>0.41463414634146339</c:v>
                </c:pt>
                <c:pt idx="4">
                  <c:v>0.78048780487804881</c:v>
                </c:pt>
                <c:pt idx="5">
                  <c:v>0.48780487804878048</c:v>
                </c:pt>
                <c:pt idx="6">
                  <c:v>0.48780487804878048</c:v>
                </c:pt>
                <c:pt idx="7">
                  <c:v>0.53658536585365857</c:v>
                </c:pt>
                <c:pt idx="8">
                  <c:v>0.65853658536585369</c:v>
                </c:pt>
                <c:pt idx="9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C-4103-ABDC-633335C525B8}"/>
            </c:ext>
          </c:extLst>
        </c:ser>
        <c:ser>
          <c:idx val="1"/>
          <c:order val="1"/>
          <c:tx>
            <c:strRef>
              <c:f>'Connectivity Remit'!$BU$67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'Connectivity Remit'!$BV$65:$CE$65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Remit'!$BV$67:$CE$67</c:f>
            </c:numRef>
          </c:val>
          <c:extLst>
            <c:ext xmlns:c16="http://schemas.microsoft.com/office/drawing/2014/chart" uri="{C3380CC4-5D6E-409C-BE32-E72D297353CC}">
              <c16:uniqueId val="{00000001-E5BC-4103-ABDC-633335C525B8}"/>
            </c:ext>
          </c:extLst>
        </c:ser>
        <c:ser>
          <c:idx val="2"/>
          <c:order val="2"/>
          <c:tx>
            <c:strRef>
              <c:f>'Connectivity Remit'!$BU$68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cat>
            <c:strRef>
              <c:f>'Connectivity Remit'!$BV$65:$CE$65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Remit'!$BV$68:$CE$68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9.7560975609756101E-2</c:v>
                </c:pt>
                <c:pt idx="4">
                  <c:v>4.878048780487805E-2</c:v>
                </c:pt>
                <c:pt idx="5">
                  <c:v>4.878048780487805E-2</c:v>
                </c:pt>
                <c:pt idx="6">
                  <c:v>4.878048780487805E-2</c:v>
                </c:pt>
                <c:pt idx="7">
                  <c:v>7.3170731707317069E-2</c:v>
                </c:pt>
                <c:pt idx="8">
                  <c:v>0.14634146341463414</c:v>
                </c:pt>
                <c:pt idx="9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BC-4103-ABDC-633335C52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0780623"/>
        <c:axId val="850743039"/>
      </c:barChart>
      <c:catAx>
        <c:axId val="85078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743039"/>
        <c:crosses val="autoZero"/>
        <c:auto val="1"/>
        <c:lblAlgn val="ctr"/>
        <c:lblOffset val="100"/>
        <c:noMultiLvlLbl val="0"/>
      </c:catAx>
      <c:valAx>
        <c:axId val="850743039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78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'Connectivity Remit'!$AY$66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'Connectivity Remit'!$AZ$65:$BI$65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Remit'!$AZ$66:$BI$66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0.70731707317073167</c:v>
                </c:pt>
                <c:pt idx="3">
                  <c:v>0.41463414634146339</c:v>
                </c:pt>
                <c:pt idx="4">
                  <c:v>0.78048780487804881</c:v>
                </c:pt>
                <c:pt idx="5">
                  <c:v>0.48780487804878048</c:v>
                </c:pt>
                <c:pt idx="6">
                  <c:v>0.48780487804878048</c:v>
                </c:pt>
                <c:pt idx="7">
                  <c:v>0.53658536585365857</c:v>
                </c:pt>
                <c:pt idx="8">
                  <c:v>0.65853658536585369</c:v>
                </c:pt>
                <c:pt idx="9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7D-4B3E-9FBB-44C1299C80D1}"/>
            </c:ext>
          </c:extLst>
        </c:ser>
        <c:ser>
          <c:idx val="1"/>
          <c:order val="1"/>
          <c:tx>
            <c:strRef>
              <c:f>'Connectivity Remit'!$AY$67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'Connectivity Remit'!$AZ$65:$BI$65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Remit'!$AZ$67:$BI$67</c:f>
            </c:numRef>
          </c:val>
          <c:extLst>
            <c:ext xmlns:c16="http://schemas.microsoft.com/office/drawing/2014/chart" uri="{C3380CC4-5D6E-409C-BE32-E72D297353CC}">
              <c16:uniqueId val="{00000001-AB7D-4B3E-9FBB-44C1299C80D1}"/>
            </c:ext>
          </c:extLst>
        </c:ser>
        <c:ser>
          <c:idx val="2"/>
          <c:order val="2"/>
          <c:tx>
            <c:strRef>
              <c:f>'Connectivity Remit'!$AY$68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'Connectivity Remit'!$AZ$65:$BI$65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Remit'!$AZ$68:$BI$68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9.7560975609756101E-2</c:v>
                </c:pt>
                <c:pt idx="4">
                  <c:v>4.878048780487805E-2</c:v>
                </c:pt>
                <c:pt idx="5">
                  <c:v>4.878048780487805E-2</c:v>
                </c:pt>
                <c:pt idx="6">
                  <c:v>4.878048780487805E-2</c:v>
                </c:pt>
                <c:pt idx="7">
                  <c:v>7.3170731707317069E-2</c:v>
                </c:pt>
                <c:pt idx="8">
                  <c:v>0.14634146341463414</c:v>
                </c:pt>
                <c:pt idx="9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7D-4B3E-9FBB-44C1299C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0004415"/>
        <c:axId val="2026913007"/>
      </c:barChart>
      <c:catAx>
        <c:axId val="2130004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6913007"/>
        <c:crosses val="autoZero"/>
        <c:auto val="1"/>
        <c:lblAlgn val="ctr"/>
        <c:lblOffset val="100"/>
        <c:noMultiLvlLbl val="0"/>
      </c:catAx>
      <c:valAx>
        <c:axId val="2026913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0044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'Connectivity Remit'!$AY$66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'Connectivity Remit'!$AZ$65:$BI$65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Remit'!$AZ$66:$BI$66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0.70731707317073167</c:v>
                </c:pt>
                <c:pt idx="3">
                  <c:v>0.41463414634146339</c:v>
                </c:pt>
                <c:pt idx="4">
                  <c:v>0.78048780487804881</c:v>
                </c:pt>
                <c:pt idx="5">
                  <c:v>0.48780487804878048</c:v>
                </c:pt>
                <c:pt idx="6">
                  <c:v>0.48780487804878048</c:v>
                </c:pt>
                <c:pt idx="7">
                  <c:v>0.53658536585365857</c:v>
                </c:pt>
                <c:pt idx="8">
                  <c:v>0.65853658536585369</c:v>
                </c:pt>
                <c:pt idx="9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A-42F5-82F2-0BBD76FE6BA6}"/>
            </c:ext>
          </c:extLst>
        </c:ser>
        <c:ser>
          <c:idx val="1"/>
          <c:order val="1"/>
          <c:tx>
            <c:strRef>
              <c:f>'Connectivity Remit'!$AY$67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'Connectivity Remit'!$AZ$65:$BI$65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Remit'!$AZ$67:$BI$67</c:f>
            </c:numRef>
          </c:val>
          <c:extLst>
            <c:ext xmlns:c16="http://schemas.microsoft.com/office/drawing/2014/chart" uri="{C3380CC4-5D6E-409C-BE32-E72D297353CC}">
              <c16:uniqueId val="{00000001-E85A-42F5-82F2-0BBD76FE6BA6}"/>
            </c:ext>
          </c:extLst>
        </c:ser>
        <c:ser>
          <c:idx val="2"/>
          <c:order val="2"/>
          <c:tx>
            <c:strRef>
              <c:f>'Connectivity Remit'!$AY$68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'Connectivity Remit'!$AZ$65:$BI$65</c:f>
              <c:strCache>
                <c:ptCount val="10"/>
                <c:pt idx="0">
                  <c:v>Universities</c:v>
                </c:pt>
                <c:pt idx="1">
                  <c:v>Research Institutes</c:v>
                </c:pt>
                <c:pt idx="2">
                  <c:v>Further Education</c:v>
                </c:pt>
                <c:pt idx="3">
                  <c:v>Internat./ virt. Res. Orgs.</c:v>
                </c:pt>
                <c:pt idx="4">
                  <c:v> Cultural Institutions</c:v>
                </c:pt>
                <c:pt idx="5">
                  <c:v>Non-university 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 bodies</c:v>
                </c:pt>
                <c:pt idx="9">
                  <c:v>For profit organisations</c:v>
                </c:pt>
              </c:strCache>
            </c:strRef>
          </c:cat>
          <c:val>
            <c:numRef>
              <c:f>'Connectivity Remit'!$AZ$68:$BI$68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9.7560975609756101E-2</c:v>
                </c:pt>
                <c:pt idx="4">
                  <c:v>4.878048780487805E-2</c:v>
                </c:pt>
                <c:pt idx="5">
                  <c:v>4.878048780487805E-2</c:v>
                </c:pt>
                <c:pt idx="6">
                  <c:v>4.878048780487805E-2</c:v>
                </c:pt>
                <c:pt idx="7">
                  <c:v>7.3170731707317069E-2</c:v>
                </c:pt>
                <c:pt idx="8">
                  <c:v>0.14634146341463414</c:v>
                </c:pt>
                <c:pt idx="9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5A-42F5-82F2-0BBD76FE6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0004415"/>
        <c:axId val="2026913007"/>
      </c:barChart>
      <c:catAx>
        <c:axId val="2130004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6913007"/>
        <c:crosses val="autoZero"/>
        <c:auto val="1"/>
        <c:lblAlgn val="ctr"/>
        <c:lblOffset val="100"/>
        <c:noMultiLvlLbl val="0"/>
      </c:catAx>
      <c:valAx>
        <c:axId val="2026913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0044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 _Typical IP Link capacity'!$AM$84</c:f>
              <c:strCache>
                <c:ptCount val="1"/>
                <c:pt idx="0">
                  <c:v>&lt;500 Mb/s</c:v>
                </c:pt>
              </c:strCache>
            </c:strRef>
          </c:tx>
          <c:spPr>
            <a:solidFill>
              <a:srgbClr val="E4F1E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_Typical IP Link capacity'!$AN$83:$AW$83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_Typical IP Link capacity'!$AN$84:$AW$84</c:f>
              <c:numCache>
                <c:formatCode>General</c:formatCode>
                <c:ptCount val="10"/>
                <c:pt idx="0">
                  <c:v>4</c:v>
                </c:pt>
                <c:pt idx="1">
                  <c:v>9</c:v>
                </c:pt>
                <c:pt idx="2">
                  <c:v>13</c:v>
                </c:pt>
                <c:pt idx="3">
                  <c:v>2</c:v>
                </c:pt>
                <c:pt idx="4">
                  <c:v>15</c:v>
                </c:pt>
                <c:pt idx="5">
                  <c:v>10</c:v>
                </c:pt>
                <c:pt idx="6">
                  <c:v>15</c:v>
                </c:pt>
                <c:pt idx="7">
                  <c:v>15</c:v>
                </c:pt>
                <c:pt idx="8">
                  <c:v>14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84-484D-980D-986CFA57E72F}"/>
            </c:ext>
          </c:extLst>
        </c:ser>
        <c:ser>
          <c:idx val="1"/>
          <c:order val="1"/>
          <c:tx>
            <c:strRef>
              <c:f>'Table _Typical IP Link capacity'!$AM$85</c:f>
              <c:strCache>
                <c:ptCount val="1"/>
                <c:pt idx="0">
                  <c:v>500-1500 Mb/s</c:v>
                </c:pt>
              </c:strCache>
            </c:strRef>
          </c:tx>
          <c:spPr>
            <a:solidFill>
              <a:srgbClr val="B6DABD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B6DAB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9789-46A9-9C6F-8C89A94F39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_Typical IP Link capacity'!$AN$83:$AW$83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_Typical IP Link capacity'!$AN$85:$AW$85</c:f>
              <c:numCache>
                <c:formatCode>General</c:formatCode>
                <c:ptCount val="10"/>
                <c:pt idx="0">
                  <c:v>17</c:v>
                </c:pt>
                <c:pt idx="1">
                  <c:v>22</c:v>
                </c:pt>
                <c:pt idx="2">
                  <c:v>9</c:v>
                </c:pt>
                <c:pt idx="3">
                  <c:v>9</c:v>
                </c:pt>
                <c:pt idx="4">
                  <c:v>16</c:v>
                </c:pt>
                <c:pt idx="5">
                  <c:v>8</c:v>
                </c:pt>
                <c:pt idx="6">
                  <c:v>3</c:v>
                </c:pt>
                <c:pt idx="7">
                  <c:v>4</c:v>
                </c:pt>
                <c:pt idx="8">
                  <c:v>13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84-484D-980D-986CFA57E72F}"/>
            </c:ext>
          </c:extLst>
        </c:ser>
        <c:ser>
          <c:idx val="2"/>
          <c:order val="2"/>
          <c:tx>
            <c:strRef>
              <c:f>'Table _Typical IP Link capacity'!$AM$86</c:f>
              <c:strCache>
                <c:ptCount val="1"/>
                <c:pt idx="0">
                  <c:v>&gt;1500 Mb/s</c:v>
                </c:pt>
              </c:strCache>
            </c:strRef>
          </c:tx>
          <c:spPr>
            <a:solidFill>
              <a:srgbClr val="1BA481"/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84-484D-980D-986CFA57E72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84-484D-980D-986CFA57E72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A84-484D-980D-986CFA57E7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_Typical IP Link capacity'!$AN$83:$AW$83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_Typical IP Link capacity'!$AN$86:$AW$86</c:f>
              <c:numCache>
                <c:formatCode>General</c:formatCode>
                <c:ptCount val="10"/>
                <c:pt idx="0">
                  <c:v>14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84-484D-980D-986CFA57E7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8942400"/>
        <c:axId val="1112606752"/>
      </c:barChart>
      <c:catAx>
        <c:axId val="24894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06752"/>
        <c:crosses val="autoZero"/>
        <c:auto val="1"/>
        <c:lblAlgn val="ctr"/>
        <c:lblOffset val="100"/>
        <c:noMultiLvlLbl val="0"/>
      </c:catAx>
      <c:valAx>
        <c:axId val="111260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4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468938231948559E-2"/>
          <c:y val="6.1685575364667747E-2"/>
          <c:w val="0.97292048332499503"/>
          <c:h val="0.757107671103510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 _Typical IP Link capacity'!$AA$84</c:f>
              <c:strCache>
                <c:ptCount val="1"/>
                <c:pt idx="0">
                  <c:v>&lt;500 Mb/s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_Typical IP Link capacity'!$AB$83:$AK$83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_Typical IP Link capacity'!$AB$84:$AK$84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12</c:v>
                </c:pt>
                <c:pt idx="3">
                  <c:v>4</c:v>
                </c:pt>
                <c:pt idx="4">
                  <c:v>15</c:v>
                </c:pt>
                <c:pt idx="5">
                  <c:v>9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92C-951D-BFBBBBBB5184}"/>
            </c:ext>
          </c:extLst>
        </c:ser>
        <c:ser>
          <c:idx val="1"/>
          <c:order val="1"/>
          <c:tx>
            <c:strRef>
              <c:f>'Table _Typical IP Link capacity'!$AA$85</c:f>
              <c:strCache>
                <c:ptCount val="1"/>
                <c:pt idx="0">
                  <c:v>500-1500 Mb/s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03-4BD9-8EEC-9B107F997B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_Typical IP Link capacity'!$AB$83:$AK$83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_Typical IP Link capacity'!$AB$85:$AK$85</c:f>
              <c:numCache>
                <c:formatCode>General</c:formatCode>
                <c:ptCount val="10"/>
                <c:pt idx="0">
                  <c:v>17</c:v>
                </c:pt>
                <c:pt idx="1">
                  <c:v>21</c:v>
                </c:pt>
                <c:pt idx="2">
                  <c:v>9</c:v>
                </c:pt>
                <c:pt idx="3">
                  <c:v>6</c:v>
                </c:pt>
                <c:pt idx="4">
                  <c:v>15</c:v>
                </c:pt>
                <c:pt idx="5">
                  <c:v>11</c:v>
                </c:pt>
                <c:pt idx="6">
                  <c:v>5</c:v>
                </c:pt>
                <c:pt idx="7">
                  <c:v>10</c:v>
                </c:pt>
                <c:pt idx="8">
                  <c:v>14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C6-492C-951D-BFBBBBBB5184}"/>
            </c:ext>
          </c:extLst>
        </c:ser>
        <c:ser>
          <c:idx val="2"/>
          <c:order val="2"/>
          <c:tx>
            <c:strRef>
              <c:f>'Table _Typical IP Link capacity'!$AA$86</c:f>
              <c:strCache>
                <c:ptCount val="1"/>
                <c:pt idx="0">
                  <c:v>&gt;1500 Mb/s</c:v>
                </c:pt>
              </c:strCache>
            </c:strRef>
          </c:tx>
          <c:spPr>
            <a:solidFill>
              <a:srgbClr val="70AD47">
                <a:lumMod val="40000"/>
                <a:lumOff val="6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_Typical IP Link capacity'!$AB$83:$AK$83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_Typical IP Link capacity'!$AB$86:$AK$86</c:f>
              <c:numCache>
                <c:formatCode>General</c:formatCode>
                <c:ptCount val="10"/>
                <c:pt idx="0">
                  <c:v>15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6-492C-951D-BFBBBBBB5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285336160"/>
        <c:axId val="2053758016"/>
        <c:extLst/>
      </c:barChart>
      <c:catAx>
        <c:axId val="28533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758016"/>
        <c:crosses val="autoZero"/>
        <c:auto val="1"/>
        <c:lblAlgn val="ctr"/>
        <c:lblOffset val="100"/>
        <c:tickLblSkip val="1"/>
        <c:noMultiLvlLbl val="0"/>
      </c:catAx>
      <c:valAx>
        <c:axId val="205375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33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193241292169441"/>
          <c:y val="0.88634002907811471"/>
          <c:w val="0.30487271582782399"/>
          <c:h val="2.76288599720841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5909974322271344E-2"/>
          <c:y val="1.6463669239133699E-2"/>
          <c:w val="0.95426964785177637"/>
          <c:h val="0.8839122817057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 _Highest IP Link capacity'!$AA$84</c:f>
              <c:strCache>
                <c:ptCount val="1"/>
                <c:pt idx="0">
                  <c:v>&lt;500 Mb/s</c:v>
                </c:pt>
              </c:strCache>
            </c:strRef>
          </c:tx>
          <c:spPr>
            <a:solidFill>
              <a:srgbClr val="E9F5FB"/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3B4-45C9-B06B-C31FDEB4AE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_Highest IP Link capacity'!$AB$83:$AK$83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_Highest IP Link capacity'!$AB$84:$AK$84</c:f>
              <c:numCache>
                <c:formatCode>General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5</c:v>
                </c:pt>
                <c:pt idx="5">
                  <c:v>0</c:v>
                </c:pt>
                <c:pt idx="6">
                  <c:v>6</c:v>
                </c:pt>
                <c:pt idx="7">
                  <c:v>3</c:v>
                </c:pt>
                <c:pt idx="8">
                  <c:v>4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4-45C9-B06B-C31FDEB4AE02}"/>
            </c:ext>
          </c:extLst>
        </c:ser>
        <c:ser>
          <c:idx val="1"/>
          <c:order val="1"/>
          <c:tx>
            <c:strRef>
              <c:f>'Table _Highest IP Link capacity'!$AA$85</c:f>
              <c:strCache>
                <c:ptCount val="1"/>
                <c:pt idx="0">
                  <c:v>500-1500 Mb/s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_Highest IP Link capacity'!$AB$83:$AK$83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_Highest IP Link capacity'!$AB$85:$AK$85</c:f>
              <c:numCache>
                <c:formatCode>General</c:formatCode>
                <c:ptCount val="10"/>
                <c:pt idx="0">
                  <c:v>2</c:v>
                </c:pt>
                <c:pt idx="1">
                  <c:v>7</c:v>
                </c:pt>
                <c:pt idx="2">
                  <c:v>9</c:v>
                </c:pt>
                <c:pt idx="3">
                  <c:v>5</c:v>
                </c:pt>
                <c:pt idx="4">
                  <c:v>16</c:v>
                </c:pt>
                <c:pt idx="5">
                  <c:v>14</c:v>
                </c:pt>
                <c:pt idx="6">
                  <c:v>12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4-45C9-B06B-C31FDEB4AE02}"/>
            </c:ext>
          </c:extLst>
        </c:ser>
        <c:ser>
          <c:idx val="2"/>
          <c:order val="2"/>
          <c:tx>
            <c:strRef>
              <c:f>'Table _Highest IP Link capacity'!$AA$86</c:f>
              <c:strCache>
                <c:ptCount val="1"/>
                <c:pt idx="0">
                  <c:v>&gt;1500 Mb/s</c:v>
                </c:pt>
              </c:strCache>
            </c:strRef>
          </c:tx>
          <c:spPr>
            <a:solidFill>
              <a:srgbClr val="1084B9"/>
            </a:solidFill>
            <a:ln>
              <a:noFill/>
            </a:ln>
            <a:effectLst/>
          </c:spPr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B4-45C9-B06B-C31FDEB4AE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 _Highest IP Link capacity'!$AB$83:$AK$83</c:f>
              <c:strCache>
                <c:ptCount val="10"/>
                <c:pt idx="0">
                  <c:v>Universities</c:v>
                </c:pt>
                <c:pt idx="1">
                  <c:v>Research Ins.</c:v>
                </c:pt>
                <c:pt idx="2">
                  <c:v>Further Education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Secondary Schools</c:v>
                </c:pt>
                <c:pt idx="8">
                  <c:v>Government</c:v>
                </c:pt>
                <c:pt idx="9">
                  <c:v>For-Profit Orgs</c:v>
                </c:pt>
              </c:strCache>
            </c:strRef>
          </c:cat>
          <c:val>
            <c:numRef>
              <c:f>'Table _Highest IP Link capacity'!$AB$86:$AK$86</c:f>
              <c:numCache>
                <c:formatCode>General</c:formatCode>
                <c:ptCount val="10"/>
                <c:pt idx="0">
                  <c:v>33</c:v>
                </c:pt>
                <c:pt idx="1">
                  <c:v>25</c:v>
                </c:pt>
                <c:pt idx="2">
                  <c:v>11</c:v>
                </c:pt>
                <c:pt idx="3">
                  <c:v>6</c:v>
                </c:pt>
                <c:pt idx="4">
                  <c:v>10</c:v>
                </c:pt>
                <c:pt idx="5">
                  <c:v>6</c:v>
                </c:pt>
                <c:pt idx="6">
                  <c:v>1</c:v>
                </c:pt>
                <c:pt idx="7">
                  <c:v>4</c:v>
                </c:pt>
                <c:pt idx="8">
                  <c:v>15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B4-45C9-B06B-C31FDEB4AE0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77691040"/>
        <c:axId val="1278990512"/>
      </c:barChart>
      <c:catAx>
        <c:axId val="12776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990512"/>
        <c:crosses val="autoZero"/>
        <c:auto val="1"/>
        <c:lblAlgn val="ctr"/>
        <c:lblOffset val="100"/>
        <c:noMultiLvlLbl val="0"/>
      </c:catAx>
      <c:valAx>
        <c:axId val="127899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69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6"/>
                </a:gs>
                <a:gs pos="75000">
                  <a:schemeClr val="accent6">
                    <a:lumMod val="60000"/>
                    <a:lumOff val="40000"/>
                  </a:schemeClr>
                </a:gs>
                <a:gs pos="51000">
                  <a:schemeClr val="accent6">
                    <a:alpha val="75000"/>
                  </a:schemeClr>
                </a:gs>
                <a:gs pos="100000">
                  <a:schemeClr val="accent6">
                    <a:lumMod val="20000"/>
                    <a:lumOff val="80000"/>
                    <a:alpha val="15000"/>
                  </a:schemeClr>
                </a:gs>
              </a:gsLst>
              <a:lin ang="10800000" scaled="1"/>
              <a:tileRect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'Table Traffic Growth % '!$AW$92:$AW$101</c:f>
              <c:strCache>
                <c:ptCount val="10"/>
                <c:pt idx="0">
                  <c:v>For-Profit Orgs</c:v>
                </c:pt>
                <c:pt idx="1">
                  <c:v>Further Education</c:v>
                </c:pt>
                <c:pt idx="2">
                  <c:v>Government</c:v>
                </c:pt>
                <c:pt idx="3">
                  <c:v>Inter'l research Inst</c:v>
                </c:pt>
                <c:pt idx="4">
                  <c:v>Libraries</c:v>
                </c:pt>
                <c:pt idx="5">
                  <c:v>Hospitals</c:v>
                </c:pt>
                <c:pt idx="6">
                  <c:v>Primary Schools</c:v>
                </c:pt>
                <c:pt idx="7">
                  <c:v>Research Ins.</c:v>
                </c:pt>
                <c:pt idx="8">
                  <c:v>Secondary Schools</c:v>
                </c:pt>
                <c:pt idx="9">
                  <c:v>Universities</c:v>
                </c:pt>
              </c:strCache>
            </c:strRef>
          </c:cat>
          <c:val>
            <c:numRef>
              <c:f>'Table Traffic Growth % '!$AP$92:$AP$101</c:f>
              <c:numCache>
                <c:formatCode>0%</c:formatCode>
                <c:ptCount val="10"/>
                <c:pt idx="0">
                  <c:v>0.30833333333333335</c:v>
                </c:pt>
                <c:pt idx="1">
                  <c:v>0.42352941176470588</c:v>
                </c:pt>
                <c:pt idx="2">
                  <c:v>0.40833333333333338</c:v>
                </c:pt>
                <c:pt idx="3">
                  <c:v>0.49444444444444446</c:v>
                </c:pt>
                <c:pt idx="4">
                  <c:v>0.30285714285714288</c:v>
                </c:pt>
                <c:pt idx="5">
                  <c:v>0.52222222222222225</c:v>
                </c:pt>
                <c:pt idx="6">
                  <c:v>0.54166666666666663</c:v>
                </c:pt>
                <c:pt idx="7">
                  <c:v>0.49769230769230766</c:v>
                </c:pt>
                <c:pt idx="8">
                  <c:v>0.58461538461538465</c:v>
                </c:pt>
                <c:pt idx="9">
                  <c:v>0.49592592592592594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AE-41F0-853B-606A0128BE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26"/>
        <c:overlap val="-58"/>
        <c:axId val="1107515184"/>
        <c:axId val="1735390160"/>
      </c:barChart>
      <c:catAx>
        <c:axId val="1107515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390160"/>
        <c:crosses val="autoZero"/>
        <c:auto val="1"/>
        <c:lblAlgn val="ctr"/>
        <c:lblOffset val="100"/>
        <c:noMultiLvlLbl val="0"/>
      </c:catAx>
      <c:valAx>
        <c:axId val="173539016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107515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99000">
              <a:schemeClr val="tx1">
                <a:lumMod val="25000"/>
                <a:lumOff val="75000"/>
              </a:schemeClr>
            </a:gs>
            <a:gs pos="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15000"/>
                <a:lumOff val="85000"/>
              </a:schemeClr>
            </a:gs>
            <a:gs pos="0">
              <a:schemeClr val="tx1">
                <a:lumMod val="5000"/>
                <a:lumOff val="9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898072</xdr:colOff>
      <xdr:row>40</xdr:row>
      <xdr:rowOff>13607</xdr:rowOff>
    </xdr:from>
    <xdr:to>
      <xdr:col>86</xdr:col>
      <xdr:colOff>911679</xdr:colOff>
      <xdr:row>61</xdr:row>
      <xdr:rowOff>119743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40E0B8-5DC0-466E-8B34-F128E1FB96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72</xdr:col>
      <xdr:colOff>598716</xdr:colOff>
      <xdr:row>15</xdr:row>
      <xdr:rowOff>68035</xdr:rowOff>
    </xdr:from>
    <xdr:to>
      <xdr:col>80</xdr:col>
      <xdr:colOff>381002</xdr:colOff>
      <xdr:row>34</xdr:row>
      <xdr:rowOff>10885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BD1136-2B5F-4E2C-B9A9-134E522FD1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59</xdr:col>
      <xdr:colOff>395966</xdr:colOff>
      <xdr:row>17</xdr:row>
      <xdr:rowOff>130630</xdr:rowOff>
    </xdr:from>
    <xdr:to>
      <xdr:col>66</xdr:col>
      <xdr:colOff>1031421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EAEBF6-E88E-4DE2-BA99-FC6002882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776966</xdr:colOff>
      <xdr:row>40</xdr:row>
      <xdr:rowOff>10887</xdr:rowOff>
    </xdr:from>
    <xdr:to>
      <xdr:col>59</xdr:col>
      <xdr:colOff>225878</xdr:colOff>
      <xdr:row>64</xdr:row>
      <xdr:rowOff>266700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D587D72-6174-4684-B18E-81CB438A97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745673</xdr:colOff>
      <xdr:row>32</xdr:row>
      <xdr:rowOff>289198</xdr:rowOff>
    </xdr:from>
    <xdr:to>
      <xdr:col>50</xdr:col>
      <xdr:colOff>631372</xdr:colOff>
      <xdr:row>68</xdr:row>
      <xdr:rowOff>77108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4404BD-2622-42B5-A7B8-5C909672FD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553267</xdr:colOff>
      <xdr:row>53</xdr:row>
      <xdr:rowOff>160563</xdr:rowOff>
    </xdr:from>
    <xdr:to>
      <xdr:col>50</xdr:col>
      <xdr:colOff>267244</xdr:colOff>
      <xdr:row>91</xdr:row>
      <xdr:rowOff>85181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0B1E33-B8F9-4387-AB18-F1061A4326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762000</xdr:colOff>
      <xdr:row>1</xdr:row>
      <xdr:rowOff>142875</xdr:rowOff>
    </xdr:from>
    <xdr:to>
      <xdr:col>62</xdr:col>
      <xdr:colOff>0</xdr:colOff>
      <xdr:row>27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AECB21C-97D4-4DAD-A941-65949991A23A}"/>
            </a:ext>
          </a:extLst>
        </xdr:cNvPr>
        <xdr:cNvSpPr txBox="1"/>
      </xdr:nvSpPr>
      <xdr:spPr>
        <a:xfrm>
          <a:off x="16795750" y="349250"/>
          <a:ext cx="7366000" cy="5381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400"/>
            <a:t>Numbers</a:t>
          </a:r>
          <a:r>
            <a:rPr lang="en-GB" sz="2400" baseline="0"/>
            <a:t> between 2017 and 2019 are mismatched - need to re-check original data!</a:t>
          </a:r>
          <a:endParaRPr lang="en-GB" sz="2400"/>
        </a:p>
      </xdr:txBody>
    </xdr:sp>
    <xdr:clientData/>
  </xdr:twoCellAnchor>
  <xdr:twoCellAnchor>
    <xdr:from>
      <xdr:col>40</xdr:col>
      <xdr:colOff>250824</xdr:colOff>
      <xdr:row>45</xdr:row>
      <xdr:rowOff>65086</xdr:rowOff>
    </xdr:from>
    <xdr:to>
      <xdr:col>50</xdr:col>
      <xdr:colOff>393699</xdr:colOff>
      <xdr:row>88</xdr:row>
      <xdr:rowOff>22224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0781B1-430C-4083-8D42-753A17F347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809624</xdr:colOff>
      <xdr:row>67</xdr:row>
      <xdr:rowOff>222250</xdr:rowOff>
    </xdr:from>
    <xdr:to>
      <xdr:col>35</xdr:col>
      <xdr:colOff>388937</xdr:colOff>
      <xdr:row>91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E5FE65-A231-4838-9C80-2258383B6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ARNET/AAI@EduHr" TargetMode="External"/><Relationship Id="rId2" Type="http://schemas.openxmlformats.org/officeDocument/2006/relationships/hyperlink" Target="mailto:CARNET/AAI@EduHr" TargetMode="External"/><Relationship Id="rId1" Type="http://schemas.openxmlformats.org/officeDocument/2006/relationships/hyperlink" Target="mailto:CARNET/AAI@EduHr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CARNET/AAI@EduH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CARNET/AAI@EduHr" TargetMode="External"/><Relationship Id="rId2" Type="http://schemas.openxmlformats.org/officeDocument/2006/relationships/hyperlink" Target="mailto:CARNET/AAI@EduHr" TargetMode="External"/><Relationship Id="rId1" Type="http://schemas.openxmlformats.org/officeDocument/2006/relationships/hyperlink" Target="mailto:CARNET/AAI@EduHr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CARNET/AAI@EduH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4017C-D5AD-41C7-8B93-00A12F795B4E}">
  <dimension ref="B1:CI110"/>
  <sheetViews>
    <sheetView showZeros="0" topLeftCell="A27" zoomScale="70" zoomScaleNormal="70" workbookViewId="0">
      <selection activeCell="G50" sqref="G50"/>
    </sheetView>
  </sheetViews>
  <sheetFormatPr defaultColWidth="9.140625" defaultRowHeight="15" x14ac:dyDescent="0.25"/>
  <cols>
    <col min="1" max="3" width="9.140625" style="1"/>
    <col min="4" max="4" width="16.7109375" style="1" customWidth="1"/>
    <col min="5" max="14" width="15.7109375" style="1" customWidth="1"/>
    <col min="15" max="16" width="9.140625" style="1"/>
    <col min="17" max="17" width="16.7109375" style="1" customWidth="1"/>
    <col min="18" max="27" width="15.7109375" style="1" customWidth="1"/>
    <col min="28" max="28" width="9.140625" style="1"/>
    <col min="29" max="29" width="16.7109375" style="1" customWidth="1"/>
    <col min="30" max="39" width="15.7109375" style="1" customWidth="1"/>
    <col min="40" max="40" width="9.140625" style="1"/>
    <col min="41" max="41" width="16.7109375" style="1" customWidth="1"/>
    <col min="42" max="51" width="15.7109375" style="1" customWidth="1"/>
    <col min="52" max="52" width="9.140625" style="1"/>
    <col min="53" max="63" width="21.140625" style="1" customWidth="1"/>
    <col min="64" max="64" width="9.140625" style="1"/>
    <col min="65" max="65" width="21" style="1" customWidth="1"/>
    <col min="66" max="75" width="18.42578125" style="1" customWidth="1"/>
    <col min="76" max="76" width="14.7109375" style="1" customWidth="1"/>
    <col min="77" max="87" width="18.42578125" style="1" customWidth="1"/>
    <col min="88" max="16384" width="9.140625" style="1"/>
  </cols>
  <sheetData>
    <row r="1" spans="2:87" ht="15.75" x14ac:dyDescent="0.25">
      <c r="BM1" s="2" t="s">
        <v>0</v>
      </c>
    </row>
    <row r="2" spans="2:87" ht="15.75" x14ac:dyDescent="0.25">
      <c r="BM2" s="2"/>
      <c r="BP2" s="3"/>
      <c r="BV2" s="4"/>
      <c r="BW2" s="3" t="s">
        <v>1</v>
      </c>
      <c r="BY2" s="3"/>
      <c r="BZ2" s="3"/>
      <c r="CA2" s="4"/>
      <c r="CI2" s="3"/>
    </row>
    <row r="3" spans="2:87" ht="15.75" x14ac:dyDescent="0.25">
      <c r="BM3" s="2"/>
    </row>
    <row r="4" spans="2:87" ht="15.75" x14ac:dyDescent="0.25">
      <c r="BM4" s="2"/>
    </row>
    <row r="5" spans="2:87" x14ac:dyDescent="0.25">
      <c r="BZ5" s="5"/>
      <c r="CB5" s="6"/>
      <c r="CD5" s="7"/>
      <c r="CE5" s="8"/>
      <c r="CF5" s="9"/>
    </row>
    <row r="6" spans="2:87" x14ac:dyDescent="0.25">
      <c r="D6" s="10" t="s">
        <v>2</v>
      </c>
      <c r="Q6" s="10" t="s">
        <v>2</v>
      </c>
      <c r="AC6" s="10" t="s">
        <v>2</v>
      </c>
      <c r="AO6" s="10" t="s">
        <v>2</v>
      </c>
      <c r="BA6" s="10" t="s">
        <v>2</v>
      </c>
      <c r="BM6" s="10" t="s">
        <v>2</v>
      </c>
    </row>
    <row r="7" spans="2:87" ht="27.75" customHeight="1" x14ac:dyDescent="0.25">
      <c r="D7" s="11" t="s">
        <v>263</v>
      </c>
      <c r="Q7" s="11" t="s">
        <v>249</v>
      </c>
      <c r="AC7" s="11" t="s">
        <v>234</v>
      </c>
      <c r="AO7" s="11" t="s">
        <v>3</v>
      </c>
      <c r="BA7" s="11" t="s">
        <v>4</v>
      </c>
      <c r="BM7" s="11" t="s">
        <v>5</v>
      </c>
      <c r="BY7" s="10" t="s">
        <v>6</v>
      </c>
    </row>
    <row r="8" spans="2:87" s="109" customFormat="1" ht="56.25" customHeight="1" x14ac:dyDescent="0.25">
      <c r="D8" s="116"/>
      <c r="E8" s="144" t="s">
        <v>7</v>
      </c>
      <c r="F8" s="144" t="s">
        <v>13</v>
      </c>
      <c r="G8" s="144" t="s">
        <v>8</v>
      </c>
      <c r="H8" s="144" t="s">
        <v>9</v>
      </c>
      <c r="I8" s="144" t="s">
        <v>10</v>
      </c>
      <c r="J8" s="144" t="s">
        <v>11</v>
      </c>
      <c r="K8" s="144" t="s">
        <v>12</v>
      </c>
      <c r="L8" s="144" t="s">
        <v>14</v>
      </c>
      <c r="M8" s="144" t="s">
        <v>15</v>
      </c>
      <c r="N8" s="144" t="s">
        <v>16</v>
      </c>
      <c r="Q8" s="116"/>
      <c r="R8" s="144" t="s">
        <v>7</v>
      </c>
      <c r="S8" s="144" t="s">
        <v>13</v>
      </c>
      <c r="T8" s="144" t="s">
        <v>8</v>
      </c>
      <c r="U8" s="144" t="s">
        <v>9</v>
      </c>
      <c r="V8" s="144" t="s">
        <v>10</v>
      </c>
      <c r="W8" s="144" t="s">
        <v>11</v>
      </c>
      <c r="X8" s="144" t="s">
        <v>12</v>
      </c>
      <c r="Y8" s="144" t="s">
        <v>14</v>
      </c>
      <c r="Z8" s="144" t="s">
        <v>15</v>
      </c>
      <c r="AA8" s="144" t="s">
        <v>16</v>
      </c>
      <c r="AC8" s="116"/>
      <c r="AD8" s="144" t="s">
        <v>7</v>
      </c>
      <c r="AE8" s="144" t="s">
        <v>13</v>
      </c>
      <c r="AF8" s="144" t="s">
        <v>8</v>
      </c>
      <c r="AG8" s="144" t="s">
        <v>9</v>
      </c>
      <c r="AH8" s="144" t="s">
        <v>10</v>
      </c>
      <c r="AI8" s="144" t="s">
        <v>11</v>
      </c>
      <c r="AJ8" s="144" t="s">
        <v>12</v>
      </c>
      <c r="AK8" s="144" t="s">
        <v>14</v>
      </c>
      <c r="AL8" s="144" t="s">
        <v>15</v>
      </c>
      <c r="AM8" s="144" t="s">
        <v>16</v>
      </c>
      <c r="AO8" s="116"/>
      <c r="AP8" s="144" t="s">
        <v>7</v>
      </c>
      <c r="AQ8" s="144" t="s">
        <v>13</v>
      </c>
      <c r="AR8" s="144" t="s">
        <v>8</v>
      </c>
      <c r="AS8" s="144" t="s">
        <v>9</v>
      </c>
      <c r="AT8" s="144" t="s">
        <v>10</v>
      </c>
      <c r="AU8" s="144" t="s">
        <v>11</v>
      </c>
      <c r="AV8" s="144" t="s">
        <v>12</v>
      </c>
      <c r="AW8" s="144" t="s">
        <v>14</v>
      </c>
      <c r="AX8" s="144" t="s">
        <v>15</v>
      </c>
      <c r="AY8" s="144" t="s">
        <v>16</v>
      </c>
      <c r="BA8" s="116"/>
      <c r="BB8" s="85" t="s">
        <v>7</v>
      </c>
      <c r="BC8" s="85" t="s">
        <v>13</v>
      </c>
      <c r="BD8" s="85" t="s">
        <v>8</v>
      </c>
      <c r="BE8" s="85" t="s">
        <v>9</v>
      </c>
      <c r="BF8" s="85" t="s">
        <v>10</v>
      </c>
      <c r="BG8" s="85" t="s">
        <v>11</v>
      </c>
      <c r="BH8" s="85" t="s">
        <v>12</v>
      </c>
      <c r="BI8" s="85" t="s">
        <v>14</v>
      </c>
      <c r="BJ8" s="85" t="s">
        <v>15</v>
      </c>
      <c r="BK8" s="85" t="s">
        <v>16</v>
      </c>
      <c r="BM8" s="116"/>
      <c r="BN8" s="85" t="s">
        <v>7</v>
      </c>
      <c r="BO8" s="85" t="s">
        <v>13</v>
      </c>
      <c r="BP8" s="85" t="s">
        <v>8</v>
      </c>
      <c r="BQ8" s="85" t="s">
        <v>9</v>
      </c>
      <c r="BR8" s="85" t="s">
        <v>10</v>
      </c>
      <c r="BS8" s="85" t="s">
        <v>11</v>
      </c>
      <c r="BT8" s="85" t="s">
        <v>12</v>
      </c>
      <c r="BU8" s="85" t="s">
        <v>14</v>
      </c>
      <c r="BV8" s="85" t="s">
        <v>15</v>
      </c>
      <c r="BW8" s="85" t="s">
        <v>16</v>
      </c>
      <c r="BY8" s="85" t="s">
        <v>16</v>
      </c>
      <c r="BZ8" s="85" t="s">
        <v>8</v>
      </c>
      <c r="CA8" s="85" t="s">
        <v>15</v>
      </c>
      <c r="CB8" s="85" t="s">
        <v>9</v>
      </c>
      <c r="CC8" s="85" t="s">
        <v>10</v>
      </c>
      <c r="CD8" s="85" t="s">
        <v>7</v>
      </c>
      <c r="CE8" s="85" t="s">
        <v>13</v>
      </c>
      <c r="CF8" s="85" t="s">
        <v>11</v>
      </c>
      <c r="CG8" s="85" t="s">
        <v>12</v>
      </c>
      <c r="CH8" s="85" t="s">
        <v>14</v>
      </c>
      <c r="CI8" s="85"/>
    </row>
    <row r="9" spans="2:87" s="109" customFormat="1" ht="24.95" customHeight="1" x14ac:dyDescent="0.25">
      <c r="B9" s="88" t="s">
        <v>17</v>
      </c>
      <c r="C9"/>
      <c r="D9" s="143" t="s">
        <v>17</v>
      </c>
      <c r="E9" s="127">
        <v>85</v>
      </c>
      <c r="F9" s="136"/>
      <c r="G9" s="136"/>
      <c r="H9" s="136"/>
      <c r="I9" s="127">
        <v>40</v>
      </c>
      <c r="J9" s="127">
        <v>60</v>
      </c>
      <c r="K9" s="127">
        <v>90</v>
      </c>
      <c r="L9" s="127">
        <v>90</v>
      </c>
      <c r="M9" s="127">
        <v>60</v>
      </c>
      <c r="N9" s="136"/>
      <c r="Q9" s="143" t="s">
        <v>17</v>
      </c>
      <c r="R9" s="127"/>
      <c r="S9" s="136"/>
      <c r="T9" s="136"/>
      <c r="U9" s="136"/>
      <c r="V9" s="127"/>
      <c r="W9" s="127"/>
      <c r="X9" s="127"/>
      <c r="Y9" s="127"/>
      <c r="Z9" s="127"/>
      <c r="AA9" s="136"/>
      <c r="AC9" s="143" t="s">
        <v>17</v>
      </c>
      <c r="AD9" s="127">
        <v>80</v>
      </c>
      <c r="AE9" s="136"/>
      <c r="AF9" s="136"/>
      <c r="AG9" s="136"/>
      <c r="AH9" s="127">
        <v>40</v>
      </c>
      <c r="AI9" s="127">
        <v>60</v>
      </c>
      <c r="AJ9" s="127">
        <v>90</v>
      </c>
      <c r="AK9" s="127">
        <v>90</v>
      </c>
      <c r="AL9" s="127">
        <v>60</v>
      </c>
      <c r="AM9" s="136"/>
      <c r="AO9" s="143" t="s">
        <v>17</v>
      </c>
      <c r="AP9" s="127">
        <v>80</v>
      </c>
      <c r="AQ9" s="136"/>
      <c r="AR9" s="136"/>
      <c r="AS9" s="136"/>
      <c r="AT9" s="127">
        <v>40</v>
      </c>
      <c r="AU9" s="127">
        <v>60</v>
      </c>
      <c r="AV9" s="127">
        <v>90</v>
      </c>
      <c r="AW9" s="127">
        <v>90</v>
      </c>
      <c r="AX9" s="127">
        <v>60</v>
      </c>
      <c r="AY9" s="136"/>
      <c r="BA9" s="110" t="s">
        <v>17</v>
      </c>
      <c r="BB9" s="111">
        <v>80</v>
      </c>
      <c r="BC9" s="111"/>
      <c r="BD9" s="111"/>
      <c r="BE9" s="111"/>
      <c r="BF9" s="111">
        <v>40</v>
      </c>
      <c r="BG9" s="111">
        <v>60</v>
      </c>
      <c r="BH9" s="111">
        <v>90</v>
      </c>
      <c r="BI9" s="111">
        <v>90</v>
      </c>
      <c r="BJ9" s="111">
        <v>60</v>
      </c>
      <c r="BK9" s="111"/>
      <c r="BM9" s="110" t="s">
        <v>17</v>
      </c>
      <c r="BN9" s="111">
        <v>80</v>
      </c>
      <c r="BO9" s="111">
        <v>0</v>
      </c>
      <c r="BP9" s="111">
        <v>0</v>
      </c>
      <c r="BQ9" s="111">
        <v>0</v>
      </c>
      <c r="BR9" s="111">
        <v>40</v>
      </c>
      <c r="BS9" s="111">
        <v>60</v>
      </c>
      <c r="BT9" s="111">
        <v>90</v>
      </c>
      <c r="BU9" s="111">
        <v>90</v>
      </c>
      <c r="BV9" s="111">
        <v>60</v>
      </c>
      <c r="BW9" s="111">
        <v>0</v>
      </c>
      <c r="BY9" s="44">
        <v>0</v>
      </c>
      <c r="BZ9" s="44">
        <v>0</v>
      </c>
      <c r="CA9" s="44">
        <v>60</v>
      </c>
      <c r="CB9" s="44">
        <v>0</v>
      </c>
      <c r="CC9" s="44">
        <v>40</v>
      </c>
      <c r="CD9" s="44">
        <v>80</v>
      </c>
      <c r="CE9" s="44">
        <v>0</v>
      </c>
      <c r="CF9" s="44">
        <v>60</v>
      </c>
      <c r="CG9" s="44">
        <v>90</v>
      </c>
      <c r="CH9" s="44">
        <v>90</v>
      </c>
      <c r="CI9" s="44">
        <f>SUM(BY9:CH9)</f>
        <v>420</v>
      </c>
    </row>
    <row r="10" spans="2:87" s="109" customFormat="1" ht="24.95" customHeight="1" x14ac:dyDescent="0.25">
      <c r="B10" s="88" t="s">
        <v>33</v>
      </c>
      <c r="C10"/>
      <c r="D10" s="143" t="s">
        <v>33</v>
      </c>
      <c r="E10" s="127">
        <v>80</v>
      </c>
      <c r="F10" s="127">
        <v>80</v>
      </c>
      <c r="G10" s="127">
        <v>90</v>
      </c>
      <c r="H10" s="136"/>
      <c r="I10" s="127">
        <v>50</v>
      </c>
      <c r="J10" s="137">
        <v>3</v>
      </c>
      <c r="K10" s="127">
        <v>97</v>
      </c>
      <c r="L10" s="127">
        <v>97</v>
      </c>
      <c r="M10" s="137">
        <v>2</v>
      </c>
      <c r="N10" s="136"/>
      <c r="Q10" s="143" t="s">
        <v>33</v>
      </c>
      <c r="R10" s="127">
        <v>80</v>
      </c>
      <c r="S10" s="127">
        <v>80</v>
      </c>
      <c r="T10" s="127">
        <v>90</v>
      </c>
      <c r="U10" s="136"/>
      <c r="V10" s="127">
        <v>50</v>
      </c>
      <c r="W10" s="137">
        <v>3</v>
      </c>
      <c r="X10" s="127">
        <v>97</v>
      </c>
      <c r="Y10" s="127">
        <v>97</v>
      </c>
      <c r="Z10" s="137">
        <v>2</v>
      </c>
      <c r="AA10" s="136"/>
      <c r="AC10" s="143" t="s">
        <v>33</v>
      </c>
      <c r="AD10" s="127">
        <v>80</v>
      </c>
      <c r="AE10" s="127">
        <v>80</v>
      </c>
      <c r="AF10" s="127">
        <v>90</v>
      </c>
      <c r="AG10" s="136"/>
      <c r="AH10" s="127">
        <v>50</v>
      </c>
      <c r="AI10" s="137">
        <v>3</v>
      </c>
      <c r="AJ10" s="127">
        <v>97</v>
      </c>
      <c r="AK10" s="127">
        <v>97</v>
      </c>
      <c r="AL10" s="137">
        <v>2</v>
      </c>
      <c r="AM10" s="136"/>
      <c r="AO10" s="143" t="s">
        <v>33</v>
      </c>
      <c r="AP10" s="127">
        <v>80</v>
      </c>
      <c r="AQ10" s="127">
        <v>80</v>
      </c>
      <c r="AR10" s="127">
        <v>90</v>
      </c>
      <c r="AS10" s="136"/>
      <c r="AT10" s="127">
        <v>50</v>
      </c>
      <c r="AU10" s="137">
        <v>3</v>
      </c>
      <c r="AV10" s="127">
        <v>97</v>
      </c>
      <c r="AW10" s="127">
        <v>97</v>
      </c>
      <c r="AX10" s="137">
        <v>2</v>
      </c>
      <c r="AY10" s="136"/>
      <c r="BA10" s="110" t="s">
        <v>33</v>
      </c>
      <c r="BB10" s="111">
        <v>80</v>
      </c>
      <c r="BC10" s="111">
        <v>80</v>
      </c>
      <c r="BD10" s="111">
        <v>90</v>
      </c>
      <c r="BE10" s="111"/>
      <c r="BF10" s="111">
        <v>50</v>
      </c>
      <c r="BG10" s="111">
        <v>3</v>
      </c>
      <c r="BH10" s="111">
        <v>97</v>
      </c>
      <c r="BI10" s="111">
        <v>97</v>
      </c>
      <c r="BJ10" s="111">
        <v>2</v>
      </c>
      <c r="BK10" s="111"/>
      <c r="BM10" s="110" t="s">
        <v>33</v>
      </c>
      <c r="BN10" s="111">
        <v>59</v>
      </c>
      <c r="BO10" s="111">
        <v>50</v>
      </c>
      <c r="BP10" s="111">
        <v>10</v>
      </c>
      <c r="BQ10" s="111">
        <v>0</v>
      </c>
      <c r="BR10" s="111">
        <v>25</v>
      </c>
      <c r="BS10" s="111">
        <v>5</v>
      </c>
      <c r="BT10" s="111">
        <v>1</v>
      </c>
      <c r="BU10" s="111">
        <v>5</v>
      </c>
      <c r="BV10" s="111">
        <v>2</v>
      </c>
      <c r="BW10" s="111">
        <v>0</v>
      </c>
      <c r="BY10" s="44">
        <v>0</v>
      </c>
      <c r="BZ10" s="44">
        <v>10</v>
      </c>
      <c r="CA10" s="44">
        <v>2</v>
      </c>
      <c r="CB10" s="44">
        <v>0</v>
      </c>
      <c r="CC10" s="44">
        <v>25</v>
      </c>
      <c r="CD10" s="44">
        <v>59</v>
      </c>
      <c r="CE10" s="44">
        <v>50</v>
      </c>
      <c r="CF10" s="44">
        <v>5</v>
      </c>
      <c r="CG10" s="44">
        <v>1</v>
      </c>
      <c r="CH10" s="44">
        <v>5</v>
      </c>
      <c r="CI10" s="44">
        <f>SUM(BY10:CH10)</f>
        <v>157</v>
      </c>
    </row>
    <row r="11" spans="2:87" s="109" customFormat="1" ht="24.95" customHeight="1" x14ac:dyDescent="0.25">
      <c r="B11" s="88" t="s">
        <v>25</v>
      </c>
      <c r="C11"/>
      <c r="D11" s="143" t="s">
        <v>25</v>
      </c>
      <c r="E11" s="127">
        <v>74</v>
      </c>
      <c r="F11" s="137">
        <v>13</v>
      </c>
      <c r="G11" s="136"/>
      <c r="H11" s="136"/>
      <c r="I11" s="137">
        <v>4</v>
      </c>
      <c r="J11" s="136"/>
      <c r="K11" s="136"/>
      <c r="L11" s="136"/>
      <c r="M11" s="137">
        <v>7</v>
      </c>
      <c r="N11" s="136"/>
      <c r="Q11" s="143" t="s">
        <v>25</v>
      </c>
      <c r="R11" s="127">
        <v>74</v>
      </c>
      <c r="S11" s="137">
        <v>13</v>
      </c>
      <c r="T11" s="136"/>
      <c r="U11" s="136"/>
      <c r="V11" s="137">
        <v>4</v>
      </c>
      <c r="W11" s="136"/>
      <c r="X11" s="136"/>
      <c r="Y11" s="136"/>
      <c r="Z11" s="137">
        <v>7</v>
      </c>
      <c r="AA11" s="136"/>
      <c r="AC11" s="143" t="s">
        <v>25</v>
      </c>
      <c r="AD11" s="127">
        <v>74</v>
      </c>
      <c r="AE11" s="137">
        <v>13</v>
      </c>
      <c r="AF11" s="136"/>
      <c r="AG11" s="136"/>
      <c r="AH11" s="137">
        <v>4</v>
      </c>
      <c r="AI11" s="136"/>
      <c r="AJ11" s="136"/>
      <c r="AK11" s="136"/>
      <c r="AL11" s="137">
        <v>7</v>
      </c>
      <c r="AM11" s="136"/>
      <c r="AO11" s="143" t="s">
        <v>25</v>
      </c>
      <c r="AP11" s="127">
        <v>74</v>
      </c>
      <c r="AQ11" s="137">
        <v>13</v>
      </c>
      <c r="AR11" s="136" t="s">
        <v>20</v>
      </c>
      <c r="AS11" s="136"/>
      <c r="AT11" s="137">
        <v>4</v>
      </c>
      <c r="AU11" s="136" t="s">
        <v>20</v>
      </c>
      <c r="AV11" s="136" t="s">
        <v>20</v>
      </c>
      <c r="AW11" s="136" t="s">
        <v>20</v>
      </c>
      <c r="AX11" s="137">
        <v>7</v>
      </c>
      <c r="AY11" s="136"/>
      <c r="BA11" s="110" t="s">
        <v>25</v>
      </c>
      <c r="BB11" s="111">
        <v>74</v>
      </c>
      <c r="BC11" s="111">
        <v>13</v>
      </c>
      <c r="BD11" s="111"/>
      <c r="BE11" s="111"/>
      <c r="BF11" s="111">
        <v>4</v>
      </c>
      <c r="BG11" s="111"/>
      <c r="BH11" s="111"/>
      <c r="BI11" s="111"/>
      <c r="BJ11" s="111">
        <v>7</v>
      </c>
      <c r="BK11" s="111"/>
      <c r="BM11" s="110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</row>
    <row r="12" spans="2:87" s="109" customFormat="1" ht="24.95" customHeight="1" x14ac:dyDescent="0.25">
      <c r="B12" s="88" t="s">
        <v>22</v>
      </c>
      <c r="C12"/>
      <c r="D12" s="143" t="s">
        <v>22</v>
      </c>
      <c r="E12" s="136"/>
      <c r="F12" s="127">
        <v>93</v>
      </c>
      <c r="G12" s="136"/>
      <c r="H12" s="136">
        <v>0</v>
      </c>
      <c r="I12" s="127">
        <v>87</v>
      </c>
      <c r="J12" s="136"/>
      <c r="K12" s="127">
        <v>97</v>
      </c>
      <c r="L12" s="136">
        <v>100</v>
      </c>
      <c r="M12" s="137">
        <v>10</v>
      </c>
      <c r="N12" s="136">
        <v>0</v>
      </c>
      <c r="Q12" s="143" t="s">
        <v>22</v>
      </c>
      <c r="R12" s="136"/>
      <c r="S12" s="127">
        <v>93</v>
      </c>
      <c r="T12" s="136"/>
      <c r="U12" s="136">
        <v>0</v>
      </c>
      <c r="V12" s="127">
        <v>87</v>
      </c>
      <c r="W12" s="136"/>
      <c r="X12" s="127">
        <v>97</v>
      </c>
      <c r="Y12" s="136">
        <v>100</v>
      </c>
      <c r="Z12" s="137">
        <v>10</v>
      </c>
      <c r="AA12" s="136">
        <v>0</v>
      </c>
      <c r="AC12" s="143" t="s">
        <v>22</v>
      </c>
      <c r="AD12" s="136"/>
      <c r="AE12" s="127">
        <v>93</v>
      </c>
      <c r="AF12" s="136"/>
      <c r="AG12" s="136">
        <v>0</v>
      </c>
      <c r="AH12" s="127">
        <v>87</v>
      </c>
      <c r="AI12" s="136">
        <v>0</v>
      </c>
      <c r="AJ12" s="127">
        <v>95</v>
      </c>
      <c r="AK12" s="136"/>
      <c r="AL12" s="137">
        <v>10</v>
      </c>
      <c r="AM12" s="136">
        <v>0</v>
      </c>
      <c r="AO12" s="143" t="s">
        <v>22</v>
      </c>
      <c r="AP12" s="136" t="s">
        <v>20</v>
      </c>
      <c r="AQ12" s="127">
        <v>93</v>
      </c>
      <c r="AR12" s="136" t="s">
        <v>20</v>
      </c>
      <c r="AS12" s="136"/>
      <c r="AT12" s="127">
        <v>87</v>
      </c>
      <c r="AU12" s="136"/>
      <c r="AV12" s="127">
        <v>95</v>
      </c>
      <c r="AW12" s="136" t="s">
        <v>20</v>
      </c>
      <c r="AX12" s="137">
        <v>10</v>
      </c>
      <c r="AY12" s="136"/>
      <c r="BA12" s="110" t="s">
        <v>22</v>
      </c>
      <c r="BB12" s="111">
        <v>100</v>
      </c>
      <c r="BC12" s="111">
        <v>90</v>
      </c>
      <c r="BD12" s="111">
        <v>90</v>
      </c>
      <c r="BE12" s="111">
        <v>0</v>
      </c>
      <c r="BF12" s="111">
        <v>85</v>
      </c>
      <c r="BG12" s="111">
        <v>0</v>
      </c>
      <c r="BH12" s="111">
        <v>93</v>
      </c>
      <c r="BI12" s="111">
        <v>90</v>
      </c>
      <c r="BJ12" s="111">
        <v>10</v>
      </c>
      <c r="BK12" s="111">
        <v>0</v>
      </c>
      <c r="BM12" s="110" t="s">
        <v>22</v>
      </c>
      <c r="BN12" s="111">
        <v>100</v>
      </c>
      <c r="BO12" s="111">
        <v>90</v>
      </c>
      <c r="BP12" s="111">
        <v>90</v>
      </c>
      <c r="BQ12" s="111">
        <v>0</v>
      </c>
      <c r="BR12" s="111">
        <v>80</v>
      </c>
      <c r="BS12" s="111">
        <v>0</v>
      </c>
      <c r="BT12" s="111">
        <v>90</v>
      </c>
      <c r="BU12" s="111">
        <v>90</v>
      </c>
      <c r="BV12" s="111">
        <v>10</v>
      </c>
      <c r="BW12" s="111">
        <v>0</v>
      </c>
      <c r="BY12" s="44">
        <v>0</v>
      </c>
      <c r="BZ12" s="44">
        <v>90</v>
      </c>
      <c r="CA12" s="44">
        <v>10</v>
      </c>
      <c r="CB12" s="44">
        <v>0</v>
      </c>
      <c r="CC12" s="44">
        <v>80</v>
      </c>
      <c r="CD12" s="44">
        <v>0</v>
      </c>
      <c r="CE12" s="44">
        <v>90</v>
      </c>
      <c r="CF12" s="44">
        <v>0</v>
      </c>
      <c r="CG12" s="44">
        <v>90</v>
      </c>
      <c r="CH12" s="44">
        <v>90</v>
      </c>
      <c r="CI12" s="44">
        <f>SUM(BY12:CH12)</f>
        <v>450</v>
      </c>
    </row>
    <row r="13" spans="2:87" s="109" customFormat="1" ht="24.95" customHeight="1" x14ac:dyDescent="0.25">
      <c r="B13" s="88" t="s">
        <v>53</v>
      </c>
      <c r="C13"/>
      <c r="D13" s="143" t="s">
        <v>53</v>
      </c>
      <c r="E13" s="127">
        <v>45</v>
      </c>
      <c r="F13" s="127">
        <v>90</v>
      </c>
      <c r="G13" s="136"/>
      <c r="H13" s="136"/>
      <c r="I13" s="127">
        <v>34</v>
      </c>
      <c r="J13" s="136"/>
      <c r="K13" s="136"/>
      <c r="L13" s="136"/>
      <c r="M13" s="136"/>
      <c r="N13" s="136"/>
      <c r="Q13" s="143" t="s">
        <v>53</v>
      </c>
      <c r="R13" s="136">
        <v>45</v>
      </c>
      <c r="S13" s="127">
        <v>90</v>
      </c>
      <c r="T13" s="136"/>
      <c r="U13" s="136"/>
      <c r="V13" s="136">
        <v>30</v>
      </c>
      <c r="W13" s="136"/>
      <c r="X13" s="136"/>
      <c r="Y13" s="136"/>
      <c r="Z13" s="136"/>
      <c r="AA13" s="136"/>
      <c r="AC13" s="143" t="s">
        <v>53</v>
      </c>
      <c r="AD13" s="136">
        <v>40</v>
      </c>
      <c r="AE13" s="127">
        <v>90</v>
      </c>
      <c r="AF13" s="136"/>
      <c r="AG13" s="136"/>
      <c r="AH13" s="136">
        <v>30</v>
      </c>
      <c r="AI13" s="136"/>
      <c r="AJ13" s="136"/>
      <c r="AK13" s="136"/>
      <c r="AL13" s="136"/>
      <c r="AM13" s="136"/>
      <c r="AO13" s="143" t="s">
        <v>53</v>
      </c>
      <c r="AP13" s="136" t="s">
        <v>20</v>
      </c>
      <c r="AQ13" s="136" t="s">
        <v>20</v>
      </c>
      <c r="AR13" s="136" t="s">
        <v>20</v>
      </c>
      <c r="AS13" s="136"/>
      <c r="AT13" s="136"/>
      <c r="AU13" s="136"/>
      <c r="AV13" s="136" t="s">
        <v>20</v>
      </c>
      <c r="AW13" s="136" t="s">
        <v>20</v>
      </c>
      <c r="AX13" s="136"/>
      <c r="AY13" s="136"/>
      <c r="BA13" s="110" t="s">
        <v>53</v>
      </c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M13" s="110" t="s">
        <v>53</v>
      </c>
      <c r="BN13" s="111" t="s">
        <v>20</v>
      </c>
      <c r="BO13" s="111" t="s">
        <v>20</v>
      </c>
      <c r="BP13" s="111" t="s">
        <v>20</v>
      </c>
      <c r="BQ13" s="111" t="s">
        <v>20</v>
      </c>
      <c r="BR13" s="111" t="s">
        <v>20</v>
      </c>
      <c r="BS13" s="111" t="s">
        <v>20</v>
      </c>
      <c r="BT13" s="111" t="s">
        <v>20</v>
      </c>
      <c r="BU13" s="111" t="s">
        <v>20</v>
      </c>
      <c r="BV13" s="111" t="s">
        <v>20</v>
      </c>
      <c r="BW13" s="111" t="s">
        <v>20</v>
      </c>
      <c r="BY13" s="44" t="s">
        <v>20</v>
      </c>
      <c r="BZ13" s="44" t="s">
        <v>20</v>
      </c>
      <c r="CA13" s="44" t="s">
        <v>20</v>
      </c>
      <c r="CB13" s="44" t="s">
        <v>20</v>
      </c>
      <c r="CC13" s="44" t="s">
        <v>20</v>
      </c>
      <c r="CD13" s="44" t="s">
        <v>20</v>
      </c>
      <c r="CE13" s="44" t="s">
        <v>20</v>
      </c>
      <c r="CF13" s="44" t="s">
        <v>20</v>
      </c>
      <c r="CG13" s="44" t="s">
        <v>20</v>
      </c>
      <c r="CH13" s="44" t="s">
        <v>20</v>
      </c>
      <c r="CI13" s="44">
        <f>SUM(BY13:CH13)</f>
        <v>0</v>
      </c>
    </row>
    <row r="14" spans="2:87" s="109" customFormat="1" ht="24.95" customHeight="1" x14ac:dyDescent="0.25">
      <c r="B14" s="88" t="s">
        <v>43</v>
      </c>
      <c r="C14"/>
      <c r="D14" s="143" t="s">
        <v>43</v>
      </c>
      <c r="E14" s="127"/>
      <c r="F14" s="127"/>
      <c r="G14" s="136"/>
      <c r="H14" s="136"/>
      <c r="I14" s="136"/>
      <c r="J14" s="136"/>
      <c r="K14" s="136"/>
      <c r="L14" s="136"/>
      <c r="M14" s="136"/>
      <c r="N14" s="136"/>
      <c r="Q14" s="143" t="s">
        <v>43</v>
      </c>
      <c r="R14" s="127">
        <v>40</v>
      </c>
      <c r="S14" s="127">
        <v>90</v>
      </c>
      <c r="T14" s="136"/>
      <c r="U14" s="136"/>
      <c r="V14" s="136"/>
      <c r="W14" s="136"/>
      <c r="X14" s="136"/>
      <c r="Y14" s="136"/>
      <c r="Z14" s="136"/>
      <c r="AA14" s="136"/>
      <c r="AC14" s="143" t="s">
        <v>43</v>
      </c>
      <c r="AD14" s="127">
        <v>40</v>
      </c>
      <c r="AE14" s="127">
        <v>90</v>
      </c>
      <c r="AF14" s="136"/>
      <c r="AG14" s="136"/>
      <c r="AH14" s="136"/>
      <c r="AI14" s="136"/>
      <c r="AJ14" s="136"/>
      <c r="AK14" s="136"/>
      <c r="AL14" s="136"/>
      <c r="AM14" s="136"/>
      <c r="AO14" s="143" t="s">
        <v>43</v>
      </c>
      <c r="AP14" s="127">
        <v>36</v>
      </c>
      <c r="AQ14" s="127">
        <v>90</v>
      </c>
      <c r="AR14" s="136" t="s">
        <v>20</v>
      </c>
      <c r="AS14" s="136"/>
      <c r="AT14" s="136"/>
      <c r="AU14" s="136"/>
      <c r="AV14" s="136" t="s">
        <v>20</v>
      </c>
      <c r="AW14" s="136" t="s">
        <v>20</v>
      </c>
      <c r="AX14" s="136"/>
      <c r="AY14" s="136"/>
      <c r="BA14" s="110" t="s">
        <v>43</v>
      </c>
      <c r="BB14" s="111">
        <v>26</v>
      </c>
      <c r="BC14" s="111">
        <v>90</v>
      </c>
      <c r="BD14" s="111"/>
      <c r="BE14" s="111"/>
      <c r="BF14" s="111"/>
      <c r="BG14" s="111"/>
      <c r="BH14" s="111"/>
      <c r="BI14" s="111"/>
      <c r="BJ14" s="111"/>
      <c r="BK14" s="111"/>
      <c r="BM14" s="110" t="s">
        <v>43</v>
      </c>
      <c r="BN14" s="111" t="s">
        <v>20</v>
      </c>
      <c r="BO14" s="111" t="s">
        <v>20</v>
      </c>
      <c r="BP14" s="111" t="s">
        <v>20</v>
      </c>
      <c r="BQ14" s="111" t="s">
        <v>20</v>
      </c>
      <c r="BR14" s="111" t="s">
        <v>20</v>
      </c>
      <c r="BS14" s="111" t="s">
        <v>20</v>
      </c>
      <c r="BT14" s="111" t="s">
        <v>20</v>
      </c>
      <c r="BU14" s="111" t="s">
        <v>20</v>
      </c>
      <c r="BV14" s="111" t="s">
        <v>20</v>
      </c>
      <c r="BW14" s="111" t="s">
        <v>20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4">
        <v>0</v>
      </c>
      <c r="CF14" s="44">
        <v>0</v>
      </c>
      <c r="CG14" s="44">
        <v>0</v>
      </c>
      <c r="CH14" s="44">
        <v>0</v>
      </c>
      <c r="CI14" s="44">
        <f>SUM(BY14:CH14)</f>
        <v>0</v>
      </c>
    </row>
    <row r="15" spans="2:87" s="109" customFormat="1" ht="24.95" customHeight="1" x14ac:dyDescent="0.25">
      <c r="B15" s="88" t="s">
        <v>47</v>
      </c>
      <c r="C15"/>
      <c r="D15" s="143" t="s">
        <v>47</v>
      </c>
      <c r="E15" s="136">
        <v>0</v>
      </c>
      <c r="F15" s="136">
        <v>0</v>
      </c>
      <c r="G15" s="136"/>
      <c r="H15" s="136"/>
      <c r="I15" s="136"/>
      <c r="J15" s="136"/>
      <c r="K15" s="136"/>
      <c r="L15" s="136"/>
      <c r="M15" s="136"/>
      <c r="N15" s="136"/>
      <c r="Q15" s="143" t="s">
        <v>47</v>
      </c>
      <c r="R15" s="136">
        <v>0</v>
      </c>
      <c r="S15" s="136">
        <v>0</v>
      </c>
      <c r="T15" s="136"/>
      <c r="U15" s="136"/>
      <c r="V15" s="136"/>
      <c r="W15" s="136"/>
      <c r="X15" s="136"/>
      <c r="Y15" s="136"/>
      <c r="Z15" s="136"/>
      <c r="AA15" s="136"/>
      <c r="AC15" s="143" t="s">
        <v>47</v>
      </c>
      <c r="AD15" s="136">
        <v>0</v>
      </c>
      <c r="AE15" s="136">
        <v>0</v>
      </c>
      <c r="AF15" s="136"/>
      <c r="AG15" s="136"/>
      <c r="AH15" s="136"/>
      <c r="AI15" s="136"/>
      <c r="AJ15" s="136"/>
      <c r="AK15" s="136"/>
      <c r="AL15" s="136"/>
      <c r="AM15" s="136"/>
      <c r="AO15" s="143" t="s">
        <v>47</v>
      </c>
      <c r="AP15" s="136"/>
      <c r="AQ15" s="136"/>
      <c r="AR15" s="136" t="s">
        <v>20</v>
      </c>
      <c r="AS15" s="136"/>
      <c r="AT15" s="136"/>
      <c r="AU15" s="136"/>
      <c r="AV15" s="136" t="s">
        <v>20</v>
      </c>
      <c r="AW15" s="136" t="s">
        <v>20</v>
      </c>
      <c r="AX15" s="136"/>
      <c r="AY15" s="136"/>
      <c r="BA15" s="110" t="s">
        <v>47</v>
      </c>
      <c r="BB15" s="111">
        <v>0</v>
      </c>
      <c r="BC15" s="111">
        <v>0</v>
      </c>
      <c r="BD15" s="111"/>
      <c r="BE15" s="111"/>
      <c r="BF15" s="111"/>
      <c r="BG15" s="111"/>
      <c r="BH15" s="111"/>
      <c r="BI15" s="111"/>
      <c r="BJ15" s="111"/>
      <c r="BK15" s="111"/>
      <c r="BM15" s="110" t="s">
        <v>47</v>
      </c>
      <c r="BN15" s="111">
        <v>0</v>
      </c>
      <c r="BO15" s="111">
        <v>0</v>
      </c>
      <c r="BP15" s="111">
        <v>0</v>
      </c>
      <c r="BQ15" s="111">
        <v>0</v>
      </c>
      <c r="BR15" s="111">
        <v>0</v>
      </c>
      <c r="BS15" s="111">
        <v>0</v>
      </c>
      <c r="BT15" s="111">
        <v>0</v>
      </c>
      <c r="BU15" s="111">
        <v>0</v>
      </c>
      <c r="BV15" s="111">
        <v>0</v>
      </c>
      <c r="BW15" s="111">
        <v>0</v>
      </c>
      <c r="BY15" s="44">
        <v>0</v>
      </c>
      <c r="BZ15" s="44">
        <v>0</v>
      </c>
      <c r="CA15" s="44">
        <v>0</v>
      </c>
      <c r="CB15" s="44">
        <v>0</v>
      </c>
      <c r="CC15" s="44">
        <v>0</v>
      </c>
      <c r="CD15" s="44">
        <v>0</v>
      </c>
      <c r="CE15" s="44">
        <v>0</v>
      </c>
      <c r="CF15" s="44">
        <v>0</v>
      </c>
      <c r="CG15" s="44">
        <v>0</v>
      </c>
      <c r="CH15" s="44">
        <v>0</v>
      </c>
      <c r="CI15" s="44">
        <f>SUM(BY15:CH15)</f>
        <v>0</v>
      </c>
    </row>
    <row r="16" spans="2:87" s="109" customFormat="1" ht="24.95" customHeight="1" x14ac:dyDescent="0.25">
      <c r="B16" s="88" t="s">
        <v>89</v>
      </c>
      <c r="C16"/>
      <c r="D16" s="143" t="s">
        <v>18</v>
      </c>
      <c r="E16" s="127">
        <v>90</v>
      </c>
      <c r="F16" s="127">
        <v>75</v>
      </c>
      <c r="G16" s="137">
        <v>1</v>
      </c>
      <c r="H16" s="136">
        <v>0</v>
      </c>
      <c r="I16" s="137">
        <v>1</v>
      </c>
      <c r="J16" s="137">
        <v>5</v>
      </c>
      <c r="K16" s="137">
        <v>5</v>
      </c>
      <c r="L16" s="137">
        <v>5</v>
      </c>
      <c r="M16" s="137">
        <v>20</v>
      </c>
      <c r="N16" s="136">
        <v>0</v>
      </c>
      <c r="Q16" s="143" t="s">
        <v>18</v>
      </c>
      <c r="R16" s="127">
        <v>90</v>
      </c>
      <c r="S16" s="127">
        <v>75</v>
      </c>
      <c r="T16" s="137">
        <v>1</v>
      </c>
      <c r="U16" s="136">
        <v>0</v>
      </c>
      <c r="V16" s="137">
        <v>1</v>
      </c>
      <c r="W16" s="137">
        <v>5</v>
      </c>
      <c r="X16" s="137">
        <v>5</v>
      </c>
      <c r="Y16" s="137">
        <v>5</v>
      </c>
      <c r="Z16" s="137">
        <v>20</v>
      </c>
      <c r="AA16" s="136">
        <v>0</v>
      </c>
      <c r="AC16" s="143" t="s">
        <v>18</v>
      </c>
      <c r="AD16" s="127">
        <v>90</v>
      </c>
      <c r="AE16" s="127">
        <v>75</v>
      </c>
      <c r="AF16" s="137">
        <v>1</v>
      </c>
      <c r="AG16" s="136">
        <v>0</v>
      </c>
      <c r="AH16" s="137">
        <v>1</v>
      </c>
      <c r="AI16" s="137">
        <v>5</v>
      </c>
      <c r="AJ16" s="137">
        <v>5</v>
      </c>
      <c r="AK16" s="137">
        <v>5</v>
      </c>
      <c r="AL16" s="137">
        <v>20</v>
      </c>
      <c r="AM16" s="136">
        <v>0</v>
      </c>
      <c r="AO16" s="143" t="s">
        <v>18</v>
      </c>
      <c r="AP16" s="127">
        <v>90</v>
      </c>
      <c r="AQ16" s="127">
        <v>75</v>
      </c>
      <c r="AR16" s="137">
        <v>1</v>
      </c>
      <c r="AS16" s="136"/>
      <c r="AT16" s="137">
        <v>1</v>
      </c>
      <c r="AU16" s="137">
        <v>5</v>
      </c>
      <c r="AV16" s="137">
        <v>5</v>
      </c>
      <c r="AW16" s="137">
        <v>5</v>
      </c>
      <c r="AX16" s="137">
        <v>20</v>
      </c>
      <c r="AY16" s="136"/>
      <c r="BA16" s="110" t="s">
        <v>18</v>
      </c>
      <c r="BB16" s="111">
        <v>90</v>
      </c>
      <c r="BC16" s="111"/>
      <c r="BD16" s="111">
        <v>1</v>
      </c>
      <c r="BE16" s="111">
        <v>1</v>
      </c>
      <c r="BF16" s="111">
        <v>1</v>
      </c>
      <c r="BG16" s="111">
        <v>5</v>
      </c>
      <c r="BH16" s="111">
        <v>5</v>
      </c>
      <c r="BI16" s="111">
        <v>5</v>
      </c>
      <c r="BJ16" s="111">
        <v>25</v>
      </c>
      <c r="BK16" s="111">
        <v>0</v>
      </c>
      <c r="BM16" s="110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</row>
    <row r="17" spans="2:87" s="109" customFormat="1" ht="24.95" customHeight="1" x14ac:dyDescent="0.25">
      <c r="B17" s="88" t="s">
        <v>54</v>
      </c>
      <c r="C17"/>
      <c r="D17" s="143" t="s">
        <v>54</v>
      </c>
      <c r="E17" s="127">
        <v>50</v>
      </c>
      <c r="F17" s="127">
        <v>100</v>
      </c>
      <c r="G17" s="136"/>
      <c r="H17" s="136"/>
      <c r="I17" s="136"/>
      <c r="J17" s="136"/>
      <c r="K17" s="136"/>
      <c r="L17" s="136"/>
      <c r="M17" s="136"/>
      <c r="N17" s="136"/>
      <c r="Q17" s="143" t="s">
        <v>54</v>
      </c>
      <c r="R17" s="136">
        <v>50</v>
      </c>
      <c r="S17" s="136">
        <v>100</v>
      </c>
      <c r="T17" s="136"/>
      <c r="U17" s="136"/>
      <c r="V17" s="136"/>
      <c r="W17" s="136"/>
      <c r="X17" s="136"/>
      <c r="Y17" s="136"/>
      <c r="Z17" s="136"/>
      <c r="AA17" s="136"/>
      <c r="AC17" s="143" t="s">
        <v>54</v>
      </c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O17" s="143" t="s">
        <v>54</v>
      </c>
      <c r="AP17" s="136" t="s">
        <v>20</v>
      </c>
      <c r="AQ17" s="136" t="s">
        <v>20</v>
      </c>
      <c r="AR17" s="136" t="s">
        <v>20</v>
      </c>
      <c r="AS17" s="136"/>
      <c r="AT17" s="136" t="s">
        <v>20</v>
      </c>
      <c r="AU17" s="136" t="s">
        <v>20</v>
      </c>
      <c r="AV17" s="136" t="s">
        <v>20</v>
      </c>
      <c r="AW17" s="136" t="s">
        <v>20</v>
      </c>
      <c r="AX17" s="136" t="s">
        <v>20</v>
      </c>
      <c r="AY17" s="136"/>
      <c r="BA17" s="110" t="s">
        <v>54</v>
      </c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M17" s="110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</row>
    <row r="18" spans="2:87" s="109" customFormat="1" ht="24.95" customHeight="1" x14ac:dyDescent="0.25">
      <c r="B18" s="88" t="s">
        <v>90</v>
      </c>
      <c r="C18"/>
      <c r="D18" s="143" t="s">
        <v>19</v>
      </c>
      <c r="E18" s="127">
        <v>100</v>
      </c>
      <c r="F18" s="127">
        <v>98</v>
      </c>
      <c r="G18" s="137">
        <v>10</v>
      </c>
      <c r="H18" s="136">
        <v>0</v>
      </c>
      <c r="I18" s="137">
        <v>1</v>
      </c>
      <c r="J18" s="127">
        <v>94</v>
      </c>
      <c r="K18" s="127">
        <v>99</v>
      </c>
      <c r="L18" s="127">
        <v>99</v>
      </c>
      <c r="M18" s="127">
        <v>81</v>
      </c>
      <c r="N18" s="137">
        <v>1</v>
      </c>
      <c r="Q18" s="143" t="s">
        <v>19</v>
      </c>
      <c r="R18" s="127">
        <v>100</v>
      </c>
      <c r="S18" s="127">
        <v>98</v>
      </c>
      <c r="T18" s="137">
        <v>10</v>
      </c>
      <c r="U18" s="136">
        <v>0</v>
      </c>
      <c r="V18" s="137">
        <v>1</v>
      </c>
      <c r="W18" s="127">
        <v>94</v>
      </c>
      <c r="X18" s="127">
        <v>98</v>
      </c>
      <c r="Y18" s="127">
        <v>99</v>
      </c>
      <c r="Z18" s="127">
        <v>81</v>
      </c>
      <c r="AA18" s="137">
        <v>1</v>
      </c>
      <c r="AC18" s="143" t="s">
        <v>19</v>
      </c>
      <c r="AD18" s="127">
        <v>100</v>
      </c>
      <c r="AE18" s="127">
        <v>98</v>
      </c>
      <c r="AF18" s="137">
        <v>10</v>
      </c>
      <c r="AG18" s="136">
        <v>0</v>
      </c>
      <c r="AH18" s="137">
        <v>1</v>
      </c>
      <c r="AI18" s="127">
        <v>94</v>
      </c>
      <c r="AJ18" s="127">
        <v>98</v>
      </c>
      <c r="AK18" s="127">
        <v>99</v>
      </c>
      <c r="AL18" s="127">
        <v>81</v>
      </c>
      <c r="AM18" s="137">
        <v>1</v>
      </c>
      <c r="AO18" s="143" t="s">
        <v>19</v>
      </c>
      <c r="AP18" s="127">
        <v>100</v>
      </c>
      <c r="AQ18" s="127">
        <v>98</v>
      </c>
      <c r="AR18" s="137">
        <v>5</v>
      </c>
      <c r="AS18" s="136"/>
      <c r="AT18" s="137">
        <v>1</v>
      </c>
      <c r="AU18" s="127">
        <v>92</v>
      </c>
      <c r="AV18" s="127">
        <v>98</v>
      </c>
      <c r="AW18" s="127">
        <v>98</v>
      </c>
      <c r="AX18" s="127">
        <v>80</v>
      </c>
      <c r="AY18" s="137">
        <v>1</v>
      </c>
      <c r="BA18" s="110" t="s">
        <v>19</v>
      </c>
      <c r="BB18" s="111">
        <v>100</v>
      </c>
      <c r="BC18" s="111">
        <v>98</v>
      </c>
      <c r="BD18" s="111">
        <v>5</v>
      </c>
      <c r="BE18" s="111">
        <v>0</v>
      </c>
      <c r="BF18" s="111">
        <v>1</v>
      </c>
      <c r="BG18" s="111">
        <v>90</v>
      </c>
      <c r="BH18" s="111">
        <v>95</v>
      </c>
      <c r="BI18" s="111">
        <v>95</v>
      </c>
      <c r="BJ18" s="111">
        <v>16</v>
      </c>
      <c r="BK18" s="111">
        <v>1</v>
      </c>
      <c r="BM18" s="110" t="s">
        <v>19</v>
      </c>
      <c r="BN18" s="111">
        <v>100</v>
      </c>
      <c r="BO18" s="111">
        <v>95</v>
      </c>
      <c r="BP18" s="111">
        <v>0</v>
      </c>
      <c r="BQ18" s="111">
        <v>0</v>
      </c>
      <c r="BR18" s="111">
        <v>1</v>
      </c>
      <c r="BS18" s="111">
        <v>0</v>
      </c>
      <c r="BT18" s="111">
        <v>0</v>
      </c>
      <c r="BU18" s="111">
        <v>1</v>
      </c>
      <c r="BV18" s="111">
        <v>2</v>
      </c>
      <c r="BW18" s="111">
        <v>1</v>
      </c>
      <c r="BY18" s="44" t="s">
        <v>20</v>
      </c>
      <c r="BZ18" s="44" t="s">
        <v>20</v>
      </c>
      <c r="CA18" s="44" t="s">
        <v>20</v>
      </c>
      <c r="CB18" s="44" t="s">
        <v>20</v>
      </c>
      <c r="CC18" s="44" t="s">
        <v>20</v>
      </c>
      <c r="CD18" s="44" t="s">
        <v>20</v>
      </c>
      <c r="CE18" s="44" t="s">
        <v>20</v>
      </c>
      <c r="CF18" s="44" t="s">
        <v>20</v>
      </c>
      <c r="CG18" s="44" t="s">
        <v>20</v>
      </c>
      <c r="CH18" s="44" t="s">
        <v>20</v>
      </c>
      <c r="CI18" s="44">
        <f>SUM(BY18:CH18)</f>
        <v>0</v>
      </c>
    </row>
    <row r="19" spans="2:87" s="109" customFormat="1" ht="24.95" customHeight="1" x14ac:dyDescent="0.25">
      <c r="B19" s="88" t="s">
        <v>21</v>
      </c>
      <c r="C19"/>
      <c r="D19" s="143" t="s">
        <v>21</v>
      </c>
      <c r="E19" s="127">
        <v>95</v>
      </c>
      <c r="F19" s="127">
        <v>97</v>
      </c>
      <c r="G19" s="137">
        <v>7</v>
      </c>
      <c r="H19" s="127">
        <v>90</v>
      </c>
      <c r="I19" s="137">
        <v>3</v>
      </c>
      <c r="J19" s="137">
        <v>25</v>
      </c>
      <c r="K19" s="137">
        <v>2</v>
      </c>
      <c r="L19" s="137">
        <v>6</v>
      </c>
      <c r="M19" s="137">
        <v>11</v>
      </c>
      <c r="N19" s="136"/>
      <c r="Q19" s="143" t="s">
        <v>21</v>
      </c>
      <c r="R19" s="127">
        <v>95</v>
      </c>
      <c r="S19" s="127">
        <v>97</v>
      </c>
      <c r="T19" s="137">
        <v>8</v>
      </c>
      <c r="U19" s="127">
        <v>90</v>
      </c>
      <c r="V19" s="137">
        <v>2</v>
      </c>
      <c r="W19" s="137">
        <v>25</v>
      </c>
      <c r="X19" s="137">
        <v>1</v>
      </c>
      <c r="Y19" s="137">
        <v>6</v>
      </c>
      <c r="Z19" s="137">
        <v>11</v>
      </c>
      <c r="AA19" s="136"/>
      <c r="AC19" s="143" t="s">
        <v>21</v>
      </c>
      <c r="AD19" s="127">
        <v>95</v>
      </c>
      <c r="AE19" s="127">
        <v>96</v>
      </c>
      <c r="AF19" s="137">
        <v>8</v>
      </c>
      <c r="AG19" s="127">
        <v>90</v>
      </c>
      <c r="AH19" s="137">
        <v>2</v>
      </c>
      <c r="AI19" s="137">
        <v>25</v>
      </c>
      <c r="AJ19" s="137">
        <v>1</v>
      </c>
      <c r="AK19" s="137">
        <v>5</v>
      </c>
      <c r="AL19" s="137">
        <v>11</v>
      </c>
      <c r="AM19" s="136"/>
      <c r="AO19" s="143" t="s">
        <v>21</v>
      </c>
      <c r="AP19" s="127">
        <v>95</v>
      </c>
      <c r="AQ19" s="127">
        <v>95</v>
      </c>
      <c r="AR19" s="137">
        <v>8</v>
      </c>
      <c r="AS19" s="127">
        <v>90</v>
      </c>
      <c r="AT19" s="137">
        <v>1</v>
      </c>
      <c r="AU19" s="137">
        <v>20</v>
      </c>
      <c r="AV19" s="137">
        <v>1</v>
      </c>
      <c r="AW19" s="137">
        <v>5</v>
      </c>
      <c r="AX19" s="137">
        <v>10</v>
      </c>
      <c r="AY19" s="136"/>
      <c r="BA19" s="110" t="s">
        <v>21</v>
      </c>
      <c r="BB19" s="111">
        <v>95</v>
      </c>
      <c r="BC19" s="111">
        <v>95</v>
      </c>
      <c r="BD19" s="111">
        <v>10</v>
      </c>
      <c r="BE19" s="111">
        <v>90</v>
      </c>
      <c r="BF19" s="111">
        <v>1</v>
      </c>
      <c r="BG19" s="111">
        <v>20</v>
      </c>
      <c r="BH19" s="111">
        <v>1</v>
      </c>
      <c r="BI19" s="111">
        <v>5</v>
      </c>
      <c r="BJ19" s="111">
        <v>10</v>
      </c>
      <c r="BK19" s="111"/>
      <c r="BM19" s="110" t="s">
        <v>21</v>
      </c>
      <c r="BN19" s="111">
        <v>95</v>
      </c>
      <c r="BO19" s="111">
        <v>95</v>
      </c>
      <c r="BP19" s="111">
        <v>10</v>
      </c>
      <c r="BQ19" s="111">
        <v>10</v>
      </c>
      <c r="BR19" s="111">
        <v>0</v>
      </c>
      <c r="BS19" s="111">
        <v>0</v>
      </c>
      <c r="BT19" s="111">
        <v>1</v>
      </c>
      <c r="BU19" s="111">
        <v>5</v>
      </c>
      <c r="BV19" s="111">
        <v>0</v>
      </c>
      <c r="BW19" s="111">
        <v>0</v>
      </c>
      <c r="BY19" s="44">
        <v>0</v>
      </c>
      <c r="BZ19" s="44">
        <v>10</v>
      </c>
      <c r="CA19" s="44">
        <v>0</v>
      </c>
      <c r="CB19" s="44">
        <v>0</v>
      </c>
      <c r="CC19" s="44">
        <v>0</v>
      </c>
      <c r="CD19" s="44">
        <v>95</v>
      </c>
      <c r="CE19" s="44">
        <v>95</v>
      </c>
      <c r="CF19" s="44">
        <v>0</v>
      </c>
      <c r="CG19" s="44">
        <v>1</v>
      </c>
      <c r="CH19" s="44">
        <v>5</v>
      </c>
      <c r="CI19" s="44">
        <f>SUM(BY19:CH19)</f>
        <v>206</v>
      </c>
    </row>
    <row r="20" spans="2:87" s="109" customFormat="1" ht="24.95" customHeight="1" x14ac:dyDescent="0.25">
      <c r="B20" s="88" t="s">
        <v>44</v>
      </c>
      <c r="C20"/>
      <c r="D20" s="143" t="s">
        <v>44</v>
      </c>
      <c r="E20" s="127">
        <v>100</v>
      </c>
      <c r="F20" s="127">
        <v>70</v>
      </c>
      <c r="G20" s="127">
        <v>40</v>
      </c>
      <c r="H20" s="136"/>
      <c r="I20" s="136"/>
      <c r="J20" s="136"/>
      <c r="K20" s="136"/>
      <c r="L20" s="136"/>
      <c r="M20" s="136"/>
      <c r="N20" s="136"/>
      <c r="Q20" s="143" t="s">
        <v>44</v>
      </c>
      <c r="R20" s="127">
        <v>100</v>
      </c>
      <c r="S20" s="127">
        <v>70</v>
      </c>
      <c r="T20" s="127">
        <v>40</v>
      </c>
      <c r="U20" s="136"/>
      <c r="V20" s="136"/>
      <c r="W20" s="136"/>
      <c r="X20" s="136"/>
      <c r="Y20" s="136"/>
      <c r="Z20" s="136"/>
      <c r="AA20" s="136"/>
      <c r="AC20" s="143" t="s">
        <v>44</v>
      </c>
      <c r="AD20" s="127">
        <v>100</v>
      </c>
      <c r="AE20" s="127">
        <v>70</v>
      </c>
      <c r="AF20" s="127">
        <v>40</v>
      </c>
      <c r="AG20" s="136"/>
      <c r="AH20" s="136"/>
      <c r="AI20" s="136"/>
      <c r="AJ20" s="136"/>
      <c r="AK20" s="136"/>
      <c r="AL20" s="136"/>
      <c r="AM20" s="136"/>
      <c r="AO20" s="143" t="s">
        <v>44</v>
      </c>
      <c r="AP20" s="127">
        <v>100</v>
      </c>
      <c r="AQ20" s="127">
        <v>70</v>
      </c>
      <c r="AR20" s="127">
        <v>40</v>
      </c>
      <c r="AS20" s="136"/>
      <c r="AT20" s="136" t="s">
        <v>20</v>
      </c>
      <c r="AU20" s="136" t="s">
        <v>20</v>
      </c>
      <c r="AV20" s="136" t="s">
        <v>20</v>
      </c>
      <c r="AW20" s="136" t="s">
        <v>20</v>
      </c>
      <c r="AX20" s="136" t="s">
        <v>20</v>
      </c>
      <c r="AY20" s="136" t="s">
        <v>20</v>
      </c>
      <c r="BA20" s="110" t="s">
        <v>44</v>
      </c>
      <c r="BB20" s="111">
        <v>100</v>
      </c>
      <c r="BC20" s="111">
        <v>70</v>
      </c>
      <c r="BD20" s="111">
        <v>50</v>
      </c>
      <c r="BE20" s="111"/>
      <c r="BF20" s="111"/>
      <c r="BG20" s="111"/>
      <c r="BH20" s="111"/>
      <c r="BI20" s="111"/>
      <c r="BJ20" s="111"/>
      <c r="BK20" s="111"/>
      <c r="BM20" s="110" t="s">
        <v>44</v>
      </c>
      <c r="BN20" s="111">
        <v>100</v>
      </c>
      <c r="BO20" s="111">
        <v>70</v>
      </c>
      <c r="BP20" s="111">
        <v>50</v>
      </c>
      <c r="BQ20" s="111">
        <v>0</v>
      </c>
      <c r="BR20" s="111">
        <v>0</v>
      </c>
      <c r="BS20" s="111">
        <v>0</v>
      </c>
      <c r="BT20" s="111">
        <v>0</v>
      </c>
      <c r="BU20" s="111">
        <v>0</v>
      </c>
      <c r="BV20" s="111">
        <v>0</v>
      </c>
      <c r="BW20" s="111">
        <v>0</v>
      </c>
      <c r="BY20" s="44">
        <v>0</v>
      </c>
      <c r="BZ20" s="44">
        <v>80</v>
      </c>
      <c r="CA20" s="44">
        <v>0</v>
      </c>
      <c r="CB20" s="44">
        <v>0</v>
      </c>
      <c r="CC20" s="44">
        <v>0</v>
      </c>
      <c r="CD20" s="44">
        <v>100</v>
      </c>
      <c r="CE20" s="44">
        <v>70</v>
      </c>
      <c r="CF20" s="44">
        <v>0</v>
      </c>
      <c r="CG20" s="44">
        <v>0</v>
      </c>
      <c r="CH20" s="44">
        <v>0</v>
      </c>
      <c r="CI20" s="44">
        <f>SUM(BY20:CH20)</f>
        <v>250</v>
      </c>
    </row>
    <row r="21" spans="2:87" s="109" customFormat="1" ht="24.95" customHeight="1" x14ac:dyDescent="0.25">
      <c r="B21" s="88" t="s">
        <v>26</v>
      </c>
      <c r="C21"/>
      <c r="D21" s="143" t="s">
        <v>26</v>
      </c>
      <c r="E21" s="127">
        <v>100</v>
      </c>
      <c r="F21" s="127">
        <v>25</v>
      </c>
      <c r="G21" s="127">
        <v>33</v>
      </c>
      <c r="H21" s="127">
        <v>50</v>
      </c>
      <c r="I21" s="137">
        <v>10</v>
      </c>
      <c r="J21" s="136">
        <v>60</v>
      </c>
      <c r="K21" s="136">
        <v>0</v>
      </c>
      <c r="L21" s="137">
        <v>1</v>
      </c>
      <c r="M21" s="137">
        <v>5</v>
      </c>
      <c r="N21" s="137">
        <v>1</v>
      </c>
      <c r="Q21" s="143" t="s">
        <v>26</v>
      </c>
      <c r="R21" s="136">
        <v>100</v>
      </c>
      <c r="S21" s="127">
        <v>25</v>
      </c>
      <c r="T21" s="127">
        <v>33</v>
      </c>
      <c r="U21" s="127">
        <v>50</v>
      </c>
      <c r="V21" s="137">
        <v>10</v>
      </c>
      <c r="W21" s="136">
        <v>60</v>
      </c>
      <c r="X21" s="136">
        <v>0</v>
      </c>
      <c r="Y21" s="137">
        <v>1</v>
      </c>
      <c r="Z21" s="137">
        <v>5</v>
      </c>
      <c r="AA21" s="137">
        <v>1</v>
      </c>
      <c r="AC21" s="143" t="s">
        <v>26</v>
      </c>
      <c r="AD21" s="136">
        <v>100</v>
      </c>
      <c r="AE21" s="127">
        <v>25</v>
      </c>
      <c r="AF21" s="127">
        <v>62</v>
      </c>
      <c r="AG21" s="127">
        <v>50</v>
      </c>
      <c r="AH21" s="137">
        <v>10</v>
      </c>
      <c r="AI21" s="136">
        <v>60</v>
      </c>
      <c r="AJ21" s="136">
        <v>0</v>
      </c>
      <c r="AK21" s="137">
        <v>1</v>
      </c>
      <c r="AL21" s="137">
        <v>5</v>
      </c>
      <c r="AM21" s="137">
        <v>1</v>
      </c>
      <c r="AO21" s="143" t="s">
        <v>26</v>
      </c>
      <c r="AP21" s="136" t="s">
        <v>20</v>
      </c>
      <c r="AQ21" s="136" t="s">
        <v>20</v>
      </c>
      <c r="AR21" s="136" t="s">
        <v>20</v>
      </c>
      <c r="AS21" s="136"/>
      <c r="AT21" s="136" t="s">
        <v>20</v>
      </c>
      <c r="AU21" s="136" t="s">
        <v>20</v>
      </c>
      <c r="AV21" s="136" t="s">
        <v>20</v>
      </c>
      <c r="AW21" s="136" t="s">
        <v>20</v>
      </c>
      <c r="AX21" s="136" t="s">
        <v>20</v>
      </c>
      <c r="AY21" s="136" t="s">
        <v>20</v>
      </c>
      <c r="BA21" s="110" t="s">
        <v>26</v>
      </c>
      <c r="BB21" s="111">
        <v>100</v>
      </c>
      <c r="BC21" s="111">
        <v>50</v>
      </c>
      <c r="BD21" s="111">
        <v>25</v>
      </c>
      <c r="BE21" s="111">
        <v>100</v>
      </c>
      <c r="BF21" s="111">
        <v>2</v>
      </c>
      <c r="BG21" s="111">
        <v>0</v>
      </c>
      <c r="BH21" s="111">
        <v>0</v>
      </c>
      <c r="BI21" s="111">
        <v>0</v>
      </c>
      <c r="BJ21" s="111">
        <v>6</v>
      </c>
      <c r="BK21" s="111">
        <v>1</v>
      </c>
      <c r="BM21" s="110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</row>
    <row r="22" spans="2:87" s="109" customFormat="1" ht="24.95" customHeight="1" x14ac:dyDescent="0.25">
      <c r="B22" s="88" t="s">
        <v>51</v>
      </c>
      <c r="C22"/>
      <c r="D22" s="143" t="s">
        <v>51</v>
      </c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Q22" s="143" t="s">
        <v>51</v>
      </c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C22" s="143" t="s">
        <v>51</v>
      </c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O22" s="143" t="s">
        <v>51</v>
      </c>
      <c r="AP22" s="136"/>
      <c r="AQ22" s="136" t="s">
        <v>20</v>
      </c>
      <c r="AR22" s="136"/>
      <c r="AS22" s="136"/>
      <c r="AT22" s="136"/>
      <c r="AU22" s="136" t="s">
        <v>20</v>
      </c>
      <c r="AV22" s="136"/>
      <c r="AW22" s="136"/>
      <c r="AX22" s="136"/>
      <c r="AY22" s="136" t="s">
        <v>20</v>
      </c>
      <c r="BA22" s="110" t="s">
        <v>51</v>
      </c>
      <c r="BB22" s="111">
        <v>0</v>
      </c>
      <c r="BC22" s="111"/>
      <c r="BD22" s="111"/>
      <c r="BE22" s="111"/>
      <c r="BF22" s="111"/>
      <c r="BG22" s="111"/>
      <c r="BH22" s="111"/>
      <c r="BI22" s="111"/>
      <c r="BJ22" s="111"/>
      <c r="BK22" s="111"/>
      <c r="BM22" s="110" t="s">
        <v>51</v>
      </c>
      <c r="BN22" s="111">
        <v>0</v>
      </c>
      <c r="BO22" s="111">
        <v>0</v>
      </c>
      <c r="BP22" s="111">
        <v>0</v>
      </c>
      <c r="BQ22" s="111">
        <v>0</v>
      </c>
      <c r="BR22" s="111">
        <v>0</v>
      </c>
      <c r="BS22" s="111">
        <v>0</v>
      </c>
      <c r="BT22" s="111">
        <v>0</v>
      </c>
      <c r="BU22" s="111">
        <v>0</v>
      </c>
      <c r="BV22" s="111">
        <v>0</v>
      </c>
      <c r="BW22" s="111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4">
        <v>0</v>
      </c>
      <c r="CF22" s="44">
        <v>0</v>
      </c>
      <c r="CG22" s="44">
        <v>0</v>
      </c>
      <c r="CH22" s="44">
        <v>0</v>
      </c>
      <c r="CI22" s="44">
        <f t="shared" ref="CI22:CI41" si="0">SUM(BY22:CH22)</f>
        <v>0</v>
      </c>
    </row>
    <row r="23" spans="2:87" s="109" customFormat="1" ht="24.95" customHeight="1" x14ac:dyDescent="0.25">
      <c r="B23" s="88" t="s">
        <v>32</v>
      </c>
      <c r="C23"/>
      <c r="D23" s="143" t="s">
        <v>32</v>
      </c>
      <c r="E23" s="127">
        <v>89</v>
      </c>
      <c r="F23" s="137">
        <v>4</v>
      </c>
      <c r="G23" s="127">
        <v>71</v>
      </c>
      <c r="H23" s="136">
        <v>0</v>
      </c>
      <c r="I23" s="137">
        <v>8</v>
      </c>
      <c r="J23" s="136">
        <v>0</v>
      </c>
      <c r="K23" s="137">
        <v>13</v>
      </c>
      <c r="L23" s="127">
        <v>49</v>
      </c>
      <c r="M23" s="137">
        <v>10</v>
      </c>
      <c r="N23" s="136">
        <v>0</v>
      </c>
      <c r="Q23" s="143" t="s">
        <v>32</v>
      </c>
      <c r="R23" s="127">
        <v>89</v>
      </c>
      <c r="S23" s="137">
        <v>4</v>
      </c>
      <c r="T23" s="127">
        <v>66</v>
      </c>
      <c r="U23" s="136">
        <v>0</v>
      </c>
      <c r="V23" s="137">
        <v>7</v>
      </c>
      <c r="W23" s="136">
        <v>0</v>
      </c>
      <c r="X23" s="137">
        <v>11</v>
      </c>
      <c r="Y23" s="127">
        <v>44</v>
      </c>
      <c r="Z23" s="137">
        <v>9</v>
      </c>
      <c r="AA23" s="136">
        <v>0</v>
      </c>
      <c r="AC23" s="143" t="s">
        <v>32</v>
      </c>
      <c r="AD23" s="127">
        <v>83</v>
      </c>
      <c r="AE23" s="137">
        <v>4</v>
      </c>
      <c r="AF23" s="127">
        <v>69</v>
      </c>
      <c r="AG23" s="136">
        <v>0</v>
      </c>
      <c r="AH23" s="137">
        <v>8</v>
      </c>
      <c r="AI23" s="136">
        <v>0</v>
      </c>
      <c r="AJ23" s="137">
        <v>13</v>
      </c>
      <c r="AK23" s="127">
        <v>41</v>
      </c>
      <c r="AL23" s="137">
        <v>4</v>
      </c>
      <c r="AM23" s="136">
        <v>0</v>
      </c>
      <c r="AO23" s="143" t="s">
        <v>32</v>
      </c>
      <c r="AP23" s="127">
        <v>68</v>
      </c>
      <c r="AQ23" s="137">
        <v>4</v>
      </c>
      <c r="AR23" s="127">
        <v>66</v>
      </c>
      <c r="AS23" s="136"/>
      <c r="AT23" s="137">
        <v>7</v>
      </c>
      <c r="AU23" s="136"/>
      <c r="AV23" s="137">
        <v>10</v>
      </c>
      <c r="AW23" s="127">
        <v>32</v>
      </c>
      <c r="AX23" s="137">
        <v>5</v>
      </c>
      <c r="AY23" s="136" t="s">
        <v>20</v>
      </c>
      <c r="BA23" s="110" t="s">
        <v>32</v>
      </c>
      <c r="BB23" s="111">
        <v>75</v>
      </c>
      <c r="BC23" s="111">
        <v>5</v>
      </c>
      <c r="BD23" s="111">
        <v>56</v>
      </c>
      <c r="BE23" s="111">
        <v>0</v>
      </c>
      <c r="BF23" s="111">
        <v>6</v>
      </c>
      <c r="BG23" s="111">
        <v>0</v>
      </c>
      <c r="BH23" s="111">
        <v>7</v>
      </c>
      <c r="BI23" s="111">
        <v>28</v>
      </c>
      <c r="BJ23" s="111">
        <v>4</v>
      </c>
      <c r="BK23" s="111">
        <v>0</v>
      </c>
      <c r="BM23" s="110" t="s">
        <v>32</v>
      </c>
      <c r="BN23" s="111">
        <v>90</v>
      </c>
      <c r="BO23" s="111">
        <v>16</v>
      </c>
      <c r="BP23" s="111">
        <v>44</v>
      </c>
      <c r="BQ23" s="111">
        <v>44</v>
      </c>
      <c r="BR23" s="111">
        <v>30</v>
      </c>
      <c r="BS23" s="111">
        <v>0</v>
      </c>
      <c r="BT23" s="111">
        <v>27</v>
      </c>
      <c r="BU23" s="111">
        <v>29</v>
      </c>
      <c r="BV23" s="111">
        <v>6</v>
      </c>
      <c r="BW23" s="111">
        <v>0</v>
      </c>
      <c r="BY23" s="44">
        <v>0</v>
      </c>
      <c r="BZ23" s="44">
        <v>44</v>
      </c>
      <c r="CA23" s="44">
        <v>0</v>
      </c>
      <c r="CB23" s="44">
        <v>0</v>
      </c>
      <c r="CC23" s="44">
        <v>0</v>
      </c>
      <c r="CD23" s="44">
        <v>0</v>
      </c>
      <c r="CE23" s="44">
        <v>0</v>
      </c>
      <c r="CF23" s="44">
        <v>0</v>
      </c>
      <c r="CG23" s="44">
        <v>27</v>
      </c>
      <c r="CH23" s="44">
        <v>30</v>
      </c>
      <c r="CI23" s="44">
        <f t="shared" si="0"/>
        <v>101</v>
      </c>
    </row>
    <row r="24" spans="2:87" s="109" customFormat="1" ht="24.95" customHeight="1" x14ac:dyDescent="0.25">
      <c r="B24" s="88" t="s">
        <v>60</v>
      </c>
      <c r="C24"/>
      <c r="D24" s="143" t="s">
        <v>60</v>
      </c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Q24" s="143" t="s">
        <v>60</v>
      </c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C24" s="143" t="s">
        <v>60</v>
      </c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O24" s="143" t="s">
        <v>60</v>
      </c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BA24" s="110" t="s">
        <v>60</v>
      </c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M24" s="110" t="s">
        <v>60</v>
      </c>
      <c r="BN24" s="111" t="s">
        <v>20</v>
      </c>
      <c r="BO24" s="111" t="s">
        <v>20</v>
      </c>
      <c r="BP24" s="111" t="s">
        <v>20</v>
      </c>
      <c r="BQ24" s="111" t="s">
        <v>20</v>
      </c>
      <c r="BR24" s="111" t="s">
        <v>20</v>
      </c>
      <c r="BS24" s="111" t="s">
        <v>20</v>
      </c>
      <c r="BT24" s="111" t="s">
        <v>20</v>
      </c>
      <c r="BU24" s="111" t="s">
        <v>20</v>
      </c>
      <c r="BV24" s="111" t="s">
        <v>20</v>
      </c>
      <c r="BW24" s="111" t="s">
        <v>20</v>
      </c>
      <c r="BY24" s="44" t="s">
        <v>20</v>
      </c>
      <c r="BZ24" s="44" t="s">
        <v>20</v>
      </c>
      <c r="CA24" s="44" t="s">
        <v>20</v>
      </c>
      <c r="CB24" s="44" t="s">
        <v>20</v>
      </c>
      <c r="CC24" s="44" t="s">
        <v>20</v>
      </c>
      <c r="CD24" s="44" t="s">
        <v>20</v>
      </c>
      <c r="CE24" s="44" t="s">
        <v>20</v>
      </c>
      <c r="CF24" s="44" t="s">
        <v>20</v>
      </c>
      <c r="CG24" s="44" t="s">
        <v>20</v>
      </c>
      <c r="CH24" s="44" t="s">
        <v>20</v>
      </c>
      <c r="CI24" s="44">
        <f t="shared" si="0"/>
        <v>0</v>
      </c>
    </row>
    <row r="25" spans="2:87" s="109" customFormat="1" ht="24.95" customHeight="1" x14ac:dyDescent="0.25">
      <c r="B25" s="88" t="s">
        <v>52</v>
      </c>
      <c r="C25"/>
      <c r="D25" s="143" t="s">
        <v>52</v>
      </c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Q25" s="143" t="s">
        <v>52</v>
      </c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C25" s="143" t="s">
        <v>52</v>
      </c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O25" s="143" t="s">
        <v>52</v>
      </c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BA25" s="110" t="s">
        <v>52</v>
      </c>
      <c r="BB25" s="111">
        <v>0</v>
      </c>
      <c r="BC25" s="111"/>
      <c r="BD25" s="111"/>
      <c r="BE25" s="111"/>
      <c r="BF25" s="111"/>
      <c r="BG25" s="111"/>
      <c r="BH25" s="111"/>
      <c r="BI25" s="111"/>
      <c r="BJ25" s="111"/>
      <c r="BK25" s="111"/>
      <c r="BM25" s="110" t="s">
        <v>52</v>
      </c>
      <c r="BN25" s="111">
        <v>0</v>
      </c>
      <c r="BO25" s="111">
        <v>0</v>
      </c>
      <c r="BP25" s="111">
        <v>0</v>
      </c>
      <c r="BQ25" s="111">
        <v>0</v>
      </c>
      <c r="BR25" s="111">
        <v>0</v>
      </c>
      <c r="BS25" s="111">
        <v>0</v>
      </c>
      <c r="BT25" s="111">
        <v>0</v>
      </c>
      <c r="BU25" s="111">
        <v>0</v>
      </c>
      <c r="BV25" s="111">
        <v>0</v>
      </c>
      <c r="BW25" s="111">
        <v>0</v>
      </c>
      <c r="BY25" s="44">
        <v>0</v>
      </c>
      <c r="BZ25" s="44">
        <v>0</v>
      </c>
      <c r="CA25" s="44">
        <v>0</v>
      </c>
      <c r="CB25" s="44">
        <v>0</v>
      </c>
      <c r="CC25" s="44">
        <v>0</v>
      </c>
      <c r="CD25" s="44">
        <v>0</v>
      </c>
      <c r="CE25" s="44">
        <v>0</v>
      </c>
      <c r="CF25" s="44">
        <v>0</v>
      </c>
      <c r="CG25" s="44">
        <v>0</v>
      </c>
      <c r="CH25" s="44">
        <v>0</v>
      </c>
      <c r="CI25" s="44">
        <f t="shared" si="0"/>
        <v>0</v>
      </c>
    </row>
    <row r="26" spans="2:87" s="109" customFormat="1" ht="24.95" customHeight="1" x14ac:dyDescent="0.25">
      <c r="B26" s="88" t="s">
        <v>36</v>
      </c>
      <c r="C26"/>
      <c r="D26" s="143" t="s">
        <v>36</v>
      </c>
      <c r="E26" s="127">
        <v>65</v>
      </c>
      <c r="F26" s="127">
        <v>80</v>
      </c>
      <c r="G26" s="136">
        <v>0</v>
      </c>
      <c r="H26" s="137">
        <v>20</v>
      </c>
      <c r="I26" s="137">
        <v>0.5</v>
      </c>
      <c r="J26" s="137">
        <v>4.4000000000000004</v>
      </c>
      <c r="K26" s="137">
        <v>2.9</v>
      </c>
      <c r="L26" s="137">
        <v>6.6</v>
      </c>
      <c r="M26" s="136">
        <v>0</v>
      </c>
      <c r="N26" s="138">
        <v>0</v>
      </c>
      <c r="Q26" s="143" t="s">
        <v>36</v>
      </c>
      <c r="R26" s="127">
        <v>65</v>
      </c>
      <c r="S26" s="127">
        <v>80</v>
      </c>
      <c r="T26" s="136">
        <v>0</v>
      </c>
      <c r="U26" s="137">
        <v>20</v>
      </c>
      <c r="V26" s="137">
        <v>0.5</v>
      </c>
      <c r="W26" s="137">
        <v>4.4000000000000004</v>
      </c>
      <c r="X26" s="137">
        <v>2.9</v>
      </c>
      <c r="Y26" s="137">
        <v>6.6</v>
      </c>
      <c r="Z26" s="136">
        <v>0</v>
      </c>
      <c r="AA26" s="138">
        <v>0</v>
      </c>
      <c r="AC26" s="143" t="s">
        <v>36</v>
      </c>
      <c r="AD26" s="127">
        <v>60</v>
      </c>
      <c r="AE26" s="127">
        <v>80</v>
      </c>
      <c r="AF26" s="136">
        <v>0</v>
      </c>
      <c r="AG26" s="137">
        <v>20</v>
      </c>
      <c r="AH26" s="137">
        <v>0.5</v>
      </c>
      <c r="AI26" s="137">
        <v>4.4000000000000004</v>
      </c>
      <c r="AJ26" s="137">
        <v>2</v>
      </c>
      <c r="AK26" s="137">
        <v>4.5999999999999996</v>
      </c>
      <c r="AL26" s="136">
        <v>0</v>
      </c>
      <c r="AM26" s="138">
        <v>0</v>
      </c>
      <c r="AO26" s="143" t="s">
        <v>36</v>
      </c>
      <c r="AP26" s="127">
        <v>60</v>
      </c>
      <c r="AQ26" s="127">
        <v>80</v>
      </c>
      <c r="AR26" s="136"/>
      <c r="AS26" s="137">
        <v>20</v>
      </c>
      <c r="AT26" s="137">
        <v>0.5</v>
      </c>
      <c r="AU26" s="137">
        <v>4.4000000000000004</v>
      </c>
      <c r="AV26" s="137">
        <v>0.8</v>
      </c>
      <c r="AW26" s="137">
        <v>4.7</v>
      </c>
      <c r="AX26" s="136"/>
      <c r="AY26" s="138"/>
      <c r="BA26" s="110" t="s">
        <v>36</v>
      </c>
      <c r="BB26" s="111">
        <v>60</v>
      </c>
      <c r="BC26" s="111">
        <v>80</v>
      </c>
      <c r="BD26" s="111">
        <v>0</v>
      </c>
      <c r="BE26" s="111">
        <v>20</v>
      </c>
      <c r="BF26" s="111">
        <v>0.5</v>
      </c>
      <c r="BG26" s="111">
        <v>4.4000000000000004</v>
      </c>
      <c r="BH26" s="111">
        <v>0.8</v>
      </c>
      <c r="BI26" s="111">
        <v>4.7</v>
      </c>
      <c r="BJ26" s="111">
        <v>0</v>
      </c>
      <c r="BK26" s="112">
        <v>0</v>
      </c>
      <c r="BM26" s="110" t="s">
        <v>36</v>
      </c>
      <c r="BN26" s="111">
        <v>60</v>
      </c>
      <c r="BO26" s="111">
        <v>80</v>
      </c>
      <c r="BP26" s="111">
        <v>0</v>
      </c>
      <c r="BQ26" s="111">
        <v>20</v>
      </c>
      <c r="BR26" s="111">
        <v>0.5</v>
      </c>
      <c r="BS26" s="111">
        <v>4.4000000000000004</v>
      </c>
      <c r="BT26" s="111">
        <v>0.8</v>
      </c>
      <c r="BU26" s="111">
        <v>4.7</v>
      </c>
      <c r="BV26" s="111">
        <v>0</v>
      </c>
      <c r="BW26" s="112">
        <v>0</v>
      </c>
      <c r="BY26" s="46">
        <v>0</v>
      </c>
      <c r="BZ26" s="44">
        <v>0</v>
      </c>
      <c r="CA26" s="44">
        <v>0</v>
      </c>
      <c r="CB26" s="44">
        <v>20</v>
      </c>
      <c r="CC26" s="44">
        <v>0.5</v>
      </c>
      <c r="CD26" s="44">
        <v>1</v>
      </c>
      <c r="CE26" s="44">
        <v>80</v>
      </c>
      <c r="CF26" s="44">
        <v>4.4000000000000004</v>
      </c>
      <c r="CG26" s="44">
        <v>0.8</v>
      </c>
      <c r="CH26" s="44">
        <v>4.7</v>
      </c>
      <c r="CI26" s="46">
        <f t="shared" si="0"/>
        <v>111.4</v>
      </c>
    </row>
    <row r="27" spans="2:87" s="109" customFormat="1" ht="24.95" customHeight="1" x14ac:dyDescent="0.25">
      <c r="B27" s="88" t="s">
        <v>45</v>
      </c>
      <c r="C27"/>
      <c r="D27" s="143" t="s">
        <v>45</v>
      </c>
      <c r="E27" s="127">
        <v>62</v>
      </c>
      <c r="F27" s="127">
        <v>50</v>
      </c>
      <c r="G27" s="136"/>
      <c r="H27" s="136"/>
      <c r="I27" s="136"/>
      <c r="J27" s="136"/>
      <c r="K27" s="136"/>
      <c r="L27" s="136"/>
      <c r="M27" s="136"/>
      <c r="N27" s="136"/>
      <c r="Q27" s="143" t="s">
        <v>45</v>
      </c>
      <c r="R27" s="127">
        <v>62</v>
      </c>
      <c r="S27" s="127">
        <v>50</v>
      </c>
      <c r="T27" s="136"/>
      <c r="U27" s="136"/>
      <c r="V27" s="136"/>
      <c r="W27" s="136"/>
      <c r="X27" s="136"/>
      <c r="Y27" s="136"/>
      <c r="Z27" s="136"/>
      <c r="AA27" s="136"/>
      <c r="AC27" s="143" t="s">
        <v>45</v>
      </c>
      <c r="AD27" s="127">
        <v>60</v>
      </c>
      <c r="AE27" s="127">
        <v>50</v>
      </c>
      <c r="AF27" s="136"/>
      <c r="AG27" s="136"/>
      <c r="AH27" s="136"/>
      <c r="AI27" s="136"/>
      <c r="AJ27" s="136"/>
      <c r="AK27" s="136"/>
      <c r="AL27" s="136"/>
      <c r="AM27" s="136"/>
      <c r="AO27" s="143" t="s">
        <v>45</v>
      </c>
      <c r="AP27" s="127">
        <v>60</v>
      </c>
      <c r="AQ27" s="127">
        <v>50</v>
      </c>
      <c r="AR27" s="136"/>
      <c r="AS27" s="136"/>
      <c r="AT27" s="136">
        <v>0</v>
      </c>
      <c r="AU27" s="136"/>
      <c r="AV27" s="136"/>
      <c r="AW27" s="136"/>
      <c r="AX27" s="136"/>
      <c r="AY27" s="136"/>
      <c r="BA27" s="110" t="s">
        <v>45</v>
      </c>
      <c r="BB27" s="111">
        <v>0</v>
      </c>
      <c r="BC27" s="111">
        <v>1</v>
      </c>
      <c r="BD27" s="111"/>
      <c r="BE27" s="111"/>
      <c r="BF27" s="111"/>
      <c r="BG27" s="111"/>
      <c r="BH27" s="111"/>
      <c r="BI27" s="111"/>
      <c r="BJ27" s="111"/>
      <c r="BK27" s="111"/>
      <c r="BM27" s="110" t="s">
        <v>45</v>
      </c>
      <c r="BN27" s="111">
        <v>0</v>
      </c>
      <c r="BO27" s="111">
        <v>1</v>
      </c>
      <c r="BP27" s="111">
        <v>0</v>
      </c>
      <c r="BQ27" s="111">
        <v>0</v>
      </c>
      <c r="BR27" s="111">
        <v>0</v>
      </c>
      <c r="BS27" s="111">
        <v>0</v>
      </c>
      <c r="BT27" s="111">
        <v>0</v>
      </c>
      <c r="BU27" s="111">
        <v>0</v>
      </c>
      <c r="BV27" s="111">
        <v>0</v>
      </c>
      <c r="BW27" s="111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4">
        <v>1</v>
      </c>
      <c r="CF27" s="44">
        <v>0</v>
      </c>
      <c r="CG27" s="44">
        <v>0</v>
      </c>
      <c r="CH27" s="44">
        <v>0</v>
      </c>
      <c r="CI27" s="44">
        <f t="shared" si="0"/>
        <v>1</v>
      </c>
    </row>
    <row r="28" spans="2:87" s="109" customFormat="1" ht="24.95" customHeight="1" x14ac:dyDescent="0.25">
      <c r="B28" s="88" t="s">
        <v>42</v>
      </c>
      <c r="C28"/>
      <c r="D28" s="143" t="s">
        <v>42</v>
      </c>
      <c r="E28" s="127">
        <v>100</v>
      </c>
      <c r="F28" s="127">
        <v>100</v>
      </c>
      <c r="G28" s="127">
        <v>50</v>
      </c>
      <c r="H28" s="136"/>
      <c r="I28" s="137">
        <v>2</v>
      </c>
      <c r="J28" s="127">
        <v>40</v>
      </c>
      <c r="K28" s="127">
        <v>100</v>
      </c>
      <c r="L28" s="127">
        <v>100</v>
      </c>
      <c r="M28" s="137">
        <v>4</v>
      </c>
      <c r="N28" s="136"/>
      <c r="Q28" s="143" t="s">
        <v>42</v>
      </c>
      <c r="R28" s="127">
        <v>100</v>
      </c>
      <c r="S28" s="127">
        <v>100</v>
      </c>
      <c r="T28" s="127">
        <v>50</v>
      </c>
      <c r="U28" s="136"/>
      <c r="V28" s="137">
        <v>2</v>
      </c>
      <c r="W28" s="127">
        <v>40</v>
      </c>
      <c r="X28" s="127">
        <v>100</v>
      </c>
      <c r="Y28" s="127">
        <v>100</v>
      </c>
      <c r="Z28" s="137">
        <v>4</v>
      </c>
      <c r="AA28" s="136"/>
      <c r="AC28" s="143" t="s">
        <v>42</v>
      </c>
      <c r="AD28" s="127">
        <v>100</v>
      </c>
      <c r="AE28" s="127">
        <v>100</v>
      </c>
      <c r="AF28" s="127">
        <v>50</v>
      </c>
      <c r="AG28" s="136"/>
      <c r="AH28" s="137">
        <v>2</v>
      </c>
      <c r="AI28" s="127">
        <v>35</v>
      </c>
      <c r="AJ28" s="127">
        <v>100</v>
      </c>
      <c r="AK28" s="127">
        <v>100</v>
      </c>
      <c r="AL28" s="137">
        <v>2</v>
      </c>
      <c r="AM28" s="136"/>
      <c r="AO28" s="143" t="s">
        <v>42</v>
      </c>
      <c r="AP28" s="127">
        <v>100</v>
      </c>
      <c r="AQ28" s="127">
        <v>100</v>
      </c>
      <c r="AR28" s="127">
        <v>50</v>
      </c>
      <c r="AS28" s="136"/>
      <c r="AT28" s="137">
        <v>20</v>
      </c>
      <c r="AU28" s="127">
        <v>80</v>
      </c>
      <c r="AV28" s="127">
        <v>100</v>
      </c>
      <c r="AW28" s="127">
        <v>100</v>
      </c>
      <c r="AX28" s="137">
        <v>2</v>
      </c>
      <c r="AY28" s="136"/>
      <c r="BA28" s="110" t="s">
        <v>42</v>
      </c>
      <c r="BB28" s="111">
        <v>100</v>
      </c>
      <c r="BC28" s="111">
        <v>100</v>
      </c>
      <c r="BD28" s="111"/>
      <c r="BE28" s="111"/>
      <c r="BF28" s="111"/>
      <c r="BG28" s="111"/>
      <c r="BH28" s="111">
        <v>100</v>
      </c>
      <c r="BI28" s="111">
        <v>100</v>
      </c>
      <c r="BJ28" s="111"/>
      <c r="BK28" s="111"/>
      <c r="BM28" s="110" t="s">
        <v>42</v>
      </c>
      <c r="BN28" s="111">
        <v>0</v>
      </c>
      <c r="BO28" s="111">
        <v>0</v>
      </c>
      <c r="BP28" s="111">
        <v>0</v>
      </c>
      <c r="BQ28" s="111">
        <v>0</v>
      </c>
      <c r="BR28" s="111">
        <v>0</v>
      </c>
      <c r="BS28" s="111">
        <v>0</v>
      </c>
      <c r="BT28" s="111">
        <v>100</v>
      </c>
      <c r="BU28" s="111">
        <v>100</v>
      </c>
      <c r="BV28" s="111">
        <v>0</v>
      </c>
      <c r="BW28" s="111">
        <v>0</v>
      </c>
      <c r="BY28" s="44" t="s">
        <v>20</v>
      </c>
      <c r="BZ28" s="44" t="s">
        <v>20</v>
      </c>
      <c r="CA28" s="44" t="s">
        <v>20</v>
      </c>
      <c r="CB28" s="44" t="s">
        <v>20</v>
      </c>
      <c r="CC28" s="44" t="s">
        <v>20</v>
      </c>
      <c r="CD28" s="44" t="s">
        <v>20</v>
      </c>
      <c r="CE28" s="44" t="s">
        <v>20</v>
      </c>
      <c r="CF28" s="44" t="s">
        <v>20</v>
      </c>
      <c r="CG28" s="44" t="s">
        <v>20</v>
      </c>
      <c r="CH28" s="44" t="s">
        <v>20</v>
      </c>
      <c r="CI28" s="44">
        <f t="shared" si="0"/>
        <v>0</v>
      </c>
    </row>
    <row r="29" spans="2:87" s="109" customFormat="1" ht="24.95" customHeight="1" x14ac:dyDescent="0.25">
      <c r="B29" s="88" t="s">
        <v>31</v>
      </c>
      <c r="C29"/>
      <c r="D29" s="143" t="s">
        <v>31</v>
      </c>
      <c r="E29" s="127">
        <v>100</v>
      </c>
      <c r="F29" s="127">
        <v>50</v>
      </c>
      <c r="G29" s="137">
        <v>5</v>
      </c>
      <c r="H29" s="136">
        <v>0</v>
      </c>
      <c r="I29" s="136">
        <v>0</v>
      </c>
      <c r="J29" s="136">
        <v>0</v>
      </c>
      <c r="K29" s="127">
        <v>98</v>
      </c>
      <c r="L29" s="127">
        <v>100</v>
      </c>
      <c r="M29" s="137">
        <v>1</v>
      </c>
      <c r="N29" s="136">
        <v>0</v>
      </c>
      <c r="Q29" s="143" t="s">
        <v>31</v>
      </c>
      <c r="R29" s="127">
        <v>100</v>
      </c>
      <c r="S29" s="127">
        <v>50</v>
      </c>
      <c r="T29" s="137">
        <v>5</v>
      </c>
      <c r="U29" s="136">
        <v>0</v>
      </c>
      <c r="V29" s="136">
        <v>0</v>
      </c>
      <c r="W29" s="136">
        <v>0</v>
      </c>
      <c r="X29" s="127">
        <v>98</v>
      </c>
      <c r="Y29" s="127">
        <v>100</v>
      </c>
      <c r="Z29" s="137">
        <v>1</v>
      </c>
      <c r="AA29" s="136">
        <v>0</v>
      </c>
      <c r="AC29" s="143" t="s">
        <v>31</v>
      </c>
      <c r="AD29" s="127">
        <v>100</v>
      </c>
      <c r="AE29" s="127">
        <v>50</v>
      </c>
      <c r="AF29" s="137">
        <v>5</v>
      </c>
      <c r="AG29" s="136">
        <v>0</v>
      </c>
      <c r="AH29" s="136">
        <v>0</v>
      </c>
      <c r="AI29" s="136">
        <v>0</v>
      </c>
      <c r="AJ29" s="127">
        <v>98</v>
      </c>
      <c r="AK29" s="127">
        <v>100</v>
      </c>
      <c r="AL29" s="137">
        <v>5</v>
      </c>
      <c r="AM29" s="136">
        <v>0</v>
      </c>
      <c r="AO29" s="143" t="s">
        <v>31</v>
      </c>
      <c r="AP29" s="127">
        <v>100</v>
      </c>
      <c r="AQ29" s="127">
        <v>50</v>
      </c>
      <c r="AR29" s="137">
        <v>5</v>
      </c>
      <c r="AS29" s="136"/>
      <c r="AT29" s="136"/>
      <c r="AU29" s="136"/>
      <c r="AV29" s="127">
        <v>98</v>
      </c>
      <c r="AW29" s="127">
        <v>100</v>
      </c>
      <c r="AX29" s="137">
        <v>5</v>
      </c>
      <c r="AY29" s="136"/>
      <c r="BA29" s="110" t="s">
        <v>31</v>
      </c>
      <c r="BB29" s="111">
        <v>100</v>
      </c>
      <c r="BC29" s="111">
        <v>50</v>
      </c>
      <c r="BD29" s="111">
        <v>5</v>
      </c>
      <c r="BE29" s="111">
        <v>0</v>
      </c>
      <c r="BF29" s="111">
        <v>0</v>
      </c>
      <c r="BG29" s="111">
        <v>0</v>
      </c>
      <c r="BH29" s="111">
        <v>98</v>
      </c>
      <c r="BI29" s="111">
        <v>100</v>
      </c>
      <c r="BJ29" s="111">
        <v>5</v>
      </c>
      <c r="BK29" s="111">
        <v>0</v>
      </c>
      <c r="BM29" s="110" t="s">
        <v>31</v>
      </c>
      <c r="BN29" s="111">
        <v>100</v>
      </c>
      <c r="BO29" s="111">
        <v>50</v>
      </c>
      <c r="BP29" s="111">
        <v>85</v>
      </c>
      <c r="BQ29" s="111">
        <v>30</v>
      </c>
      <c r="BR29" s="111">
        <v>0</v>
      </c>
      <c r="BS29" s="111">
        <v>0</v>
      </c>
      <c r="BT29" s="111">
        <v>98</v>
      </c>
      <c r="BU29" s="111">
        <v>100</v>
      </c>
      <c r="BV29" s="111">
        <v>5</v>
      </c>
      <c r="BW29" s="111">
        <v>0</v>
      </c>
      <c r="BY29" s="44">
        <v>0</v>
      </c>
      <c r="BZ29" s="44">
        <v>42</v>
      </c>
      <c r="CA29" s="44">
        <v>20</v>
      </c>
      <c r="CB29" s="44">
        <v>30</v>
      </c>
      <c r="CC29" s="44">
        <v>0</v>
      </c>
      <c r="CD29" s="44">
        <v>1</v>
      </c>
      <c r="CE29" s="44">
        <v>50</v>
      </c>
      <c r="CF29" s="44">
        <v>0</v>
      </c>
      <c r="CG29" s="44">
        <v>100</v>
      </c>
      <c r="CH29" s="44">
        <v>100</v>
      </c>
      <c r="CI29" s="44">
        <f t="shared" si="0"/>
        <v>343</v>
      </c>
    </row>
    <row r="30" spans="2:87" s="109" customFormat="1" ht="24.95" customHeight="1" x14ac:dyDescent="0.25">
      <c r="B30" s="88" t="s">
        <v>49</v>
      </c>
      <c r="C30"/>
      <c r="D30" s="143" t="s">
        <v>49</v>
      </c>
      <c r="E30" s="127">
        <v>50</v>
      </c>
      <c r="F30" s="136"/>
      <c r="G30" s="136"/>
      <c r="H30" s="136"/>
      <c r="I30" s="136"/>
      <c r="J30" s="136"/>
      <c r="K30" s="136"/>
      <c r="L30" s="136"/>
      <c r="M30" s="136"/>
      <c r="N30" s="136"/>
      <c r="Q30" s="143" t="s">
        <v>49</v>
      </c>
      <c r="R30" s="127">
        <v>50</v>
      </c>
      <c r="S30" s="136"/>
      <c r="T30" s="136"/>
      <c r="U30" s="136"/>
      <c r="V30" s="136"/>
      <c r="W30" s="136"/>
      <c r="X30" s="136"/>
      <c r="Y30" s="136"/>
      <c r="Z30" s="136"/>
      <c r="AA30" s="136"/>
      <c r="AC30" s="143" t="s">
        <v>49</v>
      </c>
      <c r="AD30" s="127">
        <v>50</v>
      </c>
      <c r="AE30" s="136"/>
      <c r="AF30" s="136"/>
      <c r="AG30" s="136"/>
      <c r="AH30" s="136"/>
      <c r="AI30" s="136"/>
      <c r="AJ30" s="136"/>
      <c r="AK30" s="136"/>
      <c r="AL30" s="136"/>
      <c r="AM30" s="136"/>
      <c r="AO30" s="143" t="s">
        <v>49</v>
      </c>
      <c r="AP30" s="127">
        <v>50</v>
      </c>
      <c r="AQ30" s="136" t="s">
        <v>20</v>
      </c>
      <c r="AR30" s="136"/>
      <c r="AS30" s="136"/>
      <c r="AT30" s="136" t="s">
        <v>20</v>
      </c>
      <c r="AU30" s="136"/>
      <c r="AV30" s="136" t="s">
        <v>20</v>
      </c>
      <c r="AW30" s="136" t="s">
        <v>20</v>
      </c>
      <c r="AX30" s="136"/>
      <c r="AY30" s="136"/>
      <c r="BA30" s="110" t="s">
        <v>49</v>
      </c>
      <c r="BB30" s="111">
        <v>50</v>
      </c>
      <c r="BC30" s="111"/>
      <c r="BD30" s="111"/>
      <c r="BE30" s="111"/>
      <c r="BF30" s="111"/>
      <c r="BG30" s="111"/>
      <c r="BH30" s="111"/>
      <c r="BI30" s="111"/>
      <c r="BJ30" s="111"/>
      <c r="BK30" s="111"/>
      <c r="BM30" s="110" t="s">
        <v>49</v>
      </c>
      <c r="BN30" s="111">
        <v>50</v>
      </c>
      <c r="BO30" s="111">
        <v>0</v>
      </c>
      <c r="BP30" s="111">
        <v>0</v>
      </c>
      <c r="BQ30" s="111">
        <v>0</v>
      </c>
      <c r="BR30" s="111">
        <v>0</v>
      </c>
      <c r="BS30" s="111">
        <v>0</v>
      </c>
      <c r="BT30" s="111">
        <v>0</v>
      </c>
      <c r="BU30" s="111">
        <v>0</v>
      </c>
      <c r="BV30" s="111">
        <v>0</v>
      </c>
      <c r="BW30" s="111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1</v>
      </c>
      <c r="CE30" s="44">
        <v>0</v>
      </c>
      <c r="CF30" s="44">
        <v>0</v>
      </c>
      <c r="CG30" s="44">
        <v>0</v>
      </c>
      <c r="CH30" s="44">
        <v>0</v>
      </c>
      <c r="CI30" s="44">
        <f t="shared" si="0"/>
        <v>1</v>
      </c>
    </row>
    <row r="31" spans="2:87" s="109" customFormat="1" ht="24.95" customHeight="1" x14ac:dyDescent="0.25">
      <c r="B31" s="88" t="s">
        <v>46</v>
      </c>
      <c r="C31"/>
      <c r="D31" s="143" t="s">
        <v>46</v>
      </c>
      <c r="E31" s="127">
        <v>100</v>
      </c>
      <c r="F31" s="136"/>
      <c r="G31" s="127">
        <v>100</v>
      </c>
      <c r="H31" s="136"/>
      <c r="I31" s="136"/>
      <c r="J31" s="136"/>
      <c r="K31" s="136"/>
      <c r="L31" s="136"/>
      <c r="M31" s="136"/>
      <c r="N31" s="136"/>
      <c r="Q31" s="143" t="s">
        <v>46</v>
      </c>
      <c r="R31" s="127">
        <v>100</v>
      </c>
      <c r="S31" s="136"/>
      <c r="T31" s="127">
        <v>100</v>
      </c>
      <c r="U31" s="136"/>
      <c r="V31" s="136"/>
      <c r="W31" s="136"/>
      <c r="X31" s="136"/>
      <c r="Y31" s="136"/>
      <c r="Z31" s="136"/>
      <c r="AA31" s="136"/>
      <c r="AC31" s="143" t="s">
        <v>46</v>
      </c>
      <c r="AD31" s="127">
        <v>100</v>
      </c>
      <c r="AE31" s="136"/>
      <c r="AF31" s="127">
        <v>100</v>
      </c>
      <c r="AG31" s="136"/>
      <c r="AH31" s="136"/>
      <c r="AI31" s="136"/>
      <c r="AJ31" s="136"/>
      <c r="AK31" s="136"/>
      <c r="AL31" s="136"/>
      <c r="AM31" s="136"/>
      <c r="AO31" s="143" t="s">
        <v>46</v>
      </c>
      <c r="AP31" s="127">
        <v>100</v>
      </c>
      <c r="AQ31" s="136"/>
      <c r="AR31" s="127">
        <v>100</v>
      </c>
      <c r="AS31" s="136"/>
      <c r="AT31" s="136"/>
      <c r="AU31" s="136"/>
      <c r="AV31" s="136"/>
      <c r="AW31" s="136"/>
      <c r="AX31" s="136"/>
      <c r="AY31" s="136"/>
      <c r="BA31" s="110" t="s">
        <v>46</v>
      </c>
      <c r="BB31" s="111">
        <v>100</v>
      </c>
      <c r="BC31" s="111">
        <v>0</v>
      </c>
      <c r="BD31" s="111">
        <v>100</v>
      </c>
      <c r="BE31" s="111"/>
      <c r="BF31" s="111"/>
      <c r="BG31" s="111"/>
      <c r="BH31" s="111"/>
      <c r="BI31" s="111"/>
      <c r="BJ31" s="111"/>
      <c r="BK31" s="111"/>
      <c r="BM31" s="110" t="s">
        <v>46</v>
      </c>
      <c r="BN31" s="111">
        <v>100</v>
      </c>
      <c r="BO31" s="111">
        <v>0</v>
      </c>
      <c r="BP31" s="111">
        <v>100</v>
      </c>
      <c r="BQ31" s="111">
        <v>0</v>
      </c>
      <c r="BR31" s="111">
        <v>0</v>
      </c>
      <c r="BS31" s="111">
        <v>0</v>
      </c>
      <c r="BT31" s="111">
        <v>0</v>
      </c>
      <c r="BU31" s="111">
        <v>0</v>
      </c>
      <c r="BV31" s="111">
        <v>0</v>
      </c>
      <c r="BW31" s="111">
        <v>0</v>
      </c>
      <c r="BY31" s="44">
        <v>0</v>
      </c>
      <c r="BZ31" s="44">
        <v>1</v>
      </c>
      <c r="CA31" s="44">
        <v>0</v>
      </c>
      <c r="CB31" s="44">
        <v>0</v>
      </c>
      <c r="CC31" s="44">
        <v>0</v>
      </c>
      <c r="CD31" s="44">
        <v>0</v>
      </c>
      <c r="CE31" s="44">
        <v>0</v>
      </c>
      <c r="CF31" s="44">
        <v>0</v>
      </c>
      <c r="CG31" s="44">
        <v>0</v>
      </c>
      <c r="CH31" s="44">
        <v>0</v>
      </c>
      <c r="CI31" s="44">
        <f t="shared" si="0"/>
        <v>1</v>
      </c>
    </row>
    <row r="32" spans="2:87" s="109" customFormat="1" ht="24.95" customHeight="1" x14ac:dyDescent="0.25">
      <c r="B32" s="88" t="s">
        <v>81</v>
      </c>
      <c r="C32"/>
      <c r="D32" s="143" t="s">
        <v>24</v>
      </c>
      <c r="E32" s="127">
        <v>80</v>
      </c>
      <c r="F32" s="127">
        <v>95</v>
      </c>
      <c r="G32" s="127">
        <v>95</v>
      </c>
      <c r="H32" s="127">
        <v>0</v>
      </c>
      <c r="I32" s="127">
        <v>10</v>
      </c>
      <c r="J32" s="137">
        <v>5</v>
      </c>
      <c r="K32" s="127">
        <v>94</v>
      </c>
      <c r="L32" s="127">
        <v>97</v>
      </c>
      <c r="M32" s="137">
        <v>1</v>
      </c>
      <c r="N32" s="136">
        <v>0</v>
      </c>
      <c r="Q32" s="143" t="s">
        <v>24</v>
      </c>
      <c r="R32" s="127">
        <v>80</v>
      </c>
      <c r="S32" s="127">
        <v>99</v>
      </c>
      <c r="T32" s="137">
        <v>2</v>
      </c>
      <c r="U32" s="127">
        <v>100</v>
      </c>
      <c r="V32" s="127">
        <v>90</v>
      </c>
      <c r="W32" s="137">
        <v>5</v>
      </c>
      <c r="X32" s="127">
        <v>96</v>
      </c>
      <c r="Y32" s="127">
        <v>96</v>
      </c>
      <c r="Z32" s="137">
        <v>5</v>
      </c>
      <c r="AA32" s="136">
        <v>0</v>
      </c>
      <c r="AC32" s="143" t="s">
        <v>24</v>
      </c>
      <c r="AD32" s="127">
        <v>80</v>
      </c>
      <c r="AE32" s="127">
        <v>99</v>
      </c>
      <c r="AF32" s="137">
        <v>2</v>
      </c>
      <c r="AG32" s="127">
        <v>100</v>
      </c>
      <c r="AH32" s="127">
        <v>90</v>
      </c>
      <c r="AI32" s="137">
        <v>5</v>
      </c>
      <c r="AJ32" s="127">
        <v>96</v>
      </c>
      <c r="AK32" s="127">
        <v>96</v>
      </c>
      <c r="AL32" s="137">
        <v>5</v>
      </c>
      <c r="AM32" s="136">
        <v>0</v>
      </c>
      <c r="AO32" s="143" t="s">
        <v>24</v>
      </c>
      <c r="AP32" s="127">
        <v>98</v>
      </c>
      <c r="AQ32" s="127">
        <v>99</v>
      </c>
      <c r="AR32" s="137">
        <v>2</v>
      </c>
      <c r="AS32" s="127">
        <v>100</v>
      </c>
      <c r="AT32" s="127">
        <v>90</v>
      </c>
      <c r="AU32" s="137">
        <v>5</v>
      </c>
      <c r="AV32" s="127">
        <v>99</v>
      </c>
      <c r="AW32" s="127">
        <v>99</v>
      </c>
      <c r="AX32" s="137">
        <v>5</v>
      </c>
      <c r="AY32" s="136"/>
      <c r="BA32" s="110" t="s">
        <v>24</v>
      </c>
      <c r="BB32" s="111">
        <v>86</v>
      </c>
      <c r="BC32" s="111">
        <v>100</v>
      </c>
      <c r="BD32" s="111">
        <v>75</v>
      </c>
      <c r="BE32" s="111"/>
      <c r="BF32" s="111">
        <v>20</v>
      </c>
      <c r="BG32" s="111">
        <v>10</v>
      </c>
      <c r="BH32" s="111">
        <v>20</v>
      </c>
      <c r="BI32" s="111">
        <v>52</v>
      </c>
      <c r="BJ32" s="111">
        <v>9</v>
      </c>
      <c r="BK32" s="111">
        <v>1</v>
      </c>
      <c r="BM32" s="110" t="s">
        <v>24</v>
      </c>
      <c r="BN32" s="111">
        <v>72</v>
      </c>
      <c r="BO32" s="111">
        <v>99</v>
      </c>
      <c r="BP32" s="111">
        <v>50</v>
      </c>
      <c r="BQ32" s="111">
        <v>50</v>
      </c>
      <c r="BR32" s="111">
        <v>5</v>
      </c>
      <c r="BS32" s="111">
        <v>5</v>
      </c>
      <c r="BT32" s="111">
        <v>90</v>
      </c>
      <c r="BU32" s="111">
        <v>90</v>
      </c>
      <c r="BV32" s="111">
        <v>0</v>
      </c>
      <c r="BW32" s="111">
        <v>0</v>
      </c>
      <c r="BY32" s="44">
        <v>0</v>
      </c>
      <c r="BZ32" s="44">
        <v>50</v>
      </c>
      <c r="CA32" s="44">
        <v>5</v>
      </c>
      <c r="CB32" s="44">
        <v>0</v>
      </c>
      <c r="CC32" s="44">
        <v>90</v>
      </c>
      <c r="CD32" s="44">
        <v>0</v>
      </c>
      <c r="CE32" s="44">
        <v>99</v>
      </c>
      <c r="CF32" s="44"/>
      <c r="CG32" s="44">
        <v>100</v>
      </c>
      <c r="CH32" s="44">
        <v>100</v>
      </c>
      <c r="CI32" s="44">
        <f t="shared" si="0"/>
        <v>444</v>
      </c>
    </row>
    <row r="33" spans="2:87" s="109" customFormat="1" ht="24.95" customHeight="1" x14ac:dyDescent="0.25">
      <c r="B33" s="88" t="s">
        <v>55</v>
      </c>
      <c r="C33"/>
      <c r="D33" s="143" t="s">
        <v>55</v>
      </c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Q33" s="143" t="s">
        <v>55</v>
      </c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C33" s="143" t="s">
        <v>55</v>
      </c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O33" s="143" t="s">
        <v>55</v>
      </c>
      <c r="AP33" s="136" t="s">
        <v>20</v>
      </c>
      <c r="AQ33" s="136" t="s">
        <v>20</v>
      </c>
      <c r="AR33" s="136" t="s">
        <v>20</v>
      </c>
      <c r="AS33" s="136"/>
      <c r="AT33" s="136" t="s">
        <v>20</v>
      </c>
      <c r="AU33" s="136" t="s">
        <v>20</v>
      </c>
      <c r="AV33" s="136" t="s">
        <v>20</v>
      </c>
      <c r="AW33" s="136" t="s">
        <v>20</v>
      </c>
      <c r="AX33" s="136" t="s">
        <v>20</v>
      </c>
      <c r="AY33" s="136" t="s">
        <v>20</v>
      </c>
      <c r="BA33" s="110" t="s">
        <v>55</v>
      </c>
      <c r="BB33" s="111"/>
      <c r="BC33" s="111"/>
      <c r="BD33" s="111"/>
      <c r="BE33" s="111"/>
      <c r="BF33" s="111"/>
      <c r="BG33" s="111"/>
      <c r="BH33" s="111"/>
      <c r="BI33" s="111"/>
      <c r="BJ33" s="111"/>
      <c r="BK33" s="111"/>
      <c r="BM33" s="110" t="s">
        <v>56</v>
      </c>
      <c r="BN33" s="111" t="s">
        <v>20</v>
      </c>
      <c r="BO33" s="111" t="s">
        <v>20</v>
      </c>
      <c r="BP33" s="111" t="s">
        <v>20</v>
      </c>
      <c r="BQ33" s="111" t="s">
        <v>20</v>
      </c>
      <c r="BR33" s="111" t="s">
        <v>20</v>
      </c>
      <c r="BS33" s="111" t="s">
        <v>20</v>
      </c>
      <c r="BT33" s="111" t="s">
        <v>20</v>
      </c>
      <c r="BU33" s="111" t="s">
        <v>20</v>
      </c>
      <c r="BV33" s="111" t="s">
        <v>20</v>
      </c>
      <c r="BW33" s="111" t="s">
        <v>20</v>
      </c>
      <c r="BY33" s="44" t="s">
        <v>20</v>
      </c>
      <c r="BZ33" s="44" t="s">
        <v>20</v>
      </c>
      <c r="CA33" s="44" t="s">
        <v>20</v>
      </c>
      <c r="CB33" s="44" t="s">
        <v>20</v>
      </c>
      <c r="CC33" s="44" t="s">
        <v>20</v>
      </c>
      <c r="CD33" s="44" t="s">
        <v>20</v>
      </c>
      <c r="CE33" s="44" t="s">
        <v>20</v>
      </c>
      <c r="CF33" s="44" t="s">
        <v>20</v>
      </c>
      <c r="CG33" s="44" t="s">
        <v>20</v>
      </c>
      <c r="CH33" s="44" t="s">
        <v>20</v>
      </c>
      <c r="CI33" s="44">
        <f t="shared" si="0"/>
        <v>0</v>
      </c>
    </row>
    <row r="34" spans="2:87" s="109" customFormat="1" ht="24.95" customHeight="1" x14ac:dyDescent="0.25">
      <c r="B34" s="88" t="s">
        <v>50</v>
      </c>
      <c r="C34"/>
      <c r="D34" s="143" t="s">
        <v>50</v>
      </c>
      <c r="E34" s="127">
        <v>90</v>
      </c>
      <c r="F34" s="127">
        <v>100</v>
      </c>
      <c r="G34" s="127">
        <v>80</v>
      </c>
      <c r="H34" s="136"/>
      <c r="I34" s="137">
        <v>19</v>
      </c>
      <c r="J34" s="137">
        <v>10</v>
      </c>
      <c r="K34" s="137">
        <v>16</v>
      </c>
      <c r="L34" s="127">
        <v>50</v>
      </c>
      <c r="M34" s="137">
        <v>10</v>
      </c>
      <c r="N34" s="137">
        <v>0</v>
      </c>
      <c r="Q34" s="143" t="s">
        <v>50</v>
      </c>
      <c r="R34" s="127">
        <v>90</v>
      </c>
      <c r="S34" s="127">
        <v>100</v>
      </c>
      <c r="T34" s="127">
        <v>80</v>
      </c>
      <c r="U34" s="136"/>
      <c r="V34" s="137">
        <v>18</v>
      </c>
      <c r="W34" s="137">
        <v>10</v>
      </c>
      <c r="X34" s="137">
        <v>17</v>
      </c>
      <c r="Y34" s="127">
        <v>59</v>
      </c>
      <c r="Z34" s="137">
        <v>10</v>
      </c>
      <c r="AA34" s="137">
        <v>1</v>
      </c>
      <c r="AC34" s="143" t="s">
        <v>50</v>
      </c>
      <c r="AD34" s="127">
        <v>90</v>
      </c>
      <c r="AE34" s="127">
        <v>100</v>
      </c>
      <c r="AF34" s="127">
        <v>80</v>
      </c>
      <c r="AG34" s="136"/>
      <c r="AH34" s="137">
        <v>18</v>
      </c>
      <c r="AI34" s="137">
        <v>10</v>
      </c>
      <c r="AJ34" s="137">
        <v>17</v>
      </c>
      <c r="AK34" s="127">
        <v>59</v>
      </c>
      <c r="AL34" s="137">
        <v>10</v>
      </c>
      <c r="AM34" s="137">
        <v>1</v>
      </c>
      <c r="AO34" s="143" t="s">
        <v>50</v>
      </c>
      <c r="AP34" s="127">
        <v>83</v>
      </c>
      <c r="AQ34" s="127">
        <v>100</v>
      </c>
      <c r="AR34" s="127">
        <v>60</v>
      </c>
      <c r="AS34" s="136"/>
      <c r="AT34" s="137">
        <v>19</v>
      </c>
      <c r="AU34" s="137">
        <v>10</v>
      </c>
      <c r="AV34" s="137">
        <v>11</v>
      </c>
      <c r="AW34" s="127">
        <v>52</v>
      </c>
      <c r="AX34" s="137">
        <v>9</v>
      </c>
      <c r="AY34" s="137">
        <v>1</v>
      </c>
      <c r="BA34" s="110" t="s">
        <v>50</v>
      </c>
      <c r="BB34" s="111">
        <v>40</v>
      </c>
      <c r="BC34" s="111"/>
      <c r="BD34" s="111"/>
      <c r="BE34" s="111"/>
      <c r="BF34" s="111"/>
      <c r="BG34" s="111"/>
      <c r="BH34" s="111"/>
      <c r="BI34" s="111"/>
      <c r="BJ34" s="111"/>
      <c r="BK34" s="111"/>
      <c r="BM34" s="110" t="s">
        <v>50</v>
      </c>
      <c r="BN34" s="111">
        <v>80</v>
      </c>
      <c r="BO34" s="111">
        <v>0</v>
      </c>
      <c r="BP34" s="111">
        <v>78</v>
      </c>
      <c r="BQ34" s="111">
        <v>0</v>
      </c>
      <c r="BR34" s="111">
        <v>25</v>
      </c>
      <c r="BS34" s="111">
        <v>10</v>
      </c>
      <c r="BT34" s="111">
        <v>30</v>
      </c>
      <c r="BU34" s="111">
        <v>65</v>
      </c>
      <c r="BV34" s="111">
        <v>10</v>
      </c>
      <c r="BW34" s="111">
        <v>1</v>
      </c>
      <c r="BY34" s="44">
        <v>1</v>
      </c>
      <c r="BZ34" s="44">
        <v>78</v>
      </c>
      <c r="CA34" s="44">
        <v>10</v>
      </c>
      <c r="CB34" s="44">
        <v>0</v>
      </c>
      <c r="CC34" s="44">
        <v>25</v>
      </c>
      <c r="CD34" s="44">
        <v>0</v>
      </c>
      <c r="CE34" s="44">
        <v>100</v>
      </c>
      <c r="CF34" s="44">
        <v>10</v>
      </c>
      <c r="CG34" s="44">
        <v>30</v>
      </c>
      <c r="CH34" s="44">
        <v>70</v>
      </c>
      <c r="CI34" s="44">
        <f t="shared" si="0"/>
        <v>324</v>
      </c>
    </row>
    <row r="35" spans="2:87" s="109" customFormat="1" ht="24.95" customHeight="1" x14ac:dyDescent="0.25">
      <c r="B35" s="88" t="s">
        <v>57</v>
      </c>
      <c r="C35"/>
      <c r="D35" s="143" t="s">
        <v>57</v>
      </c>
      <c r="E35" s="127">
        <v>100</v>
      </c>
      <c r="F35" s="136"/>
      <c r="G35" s="136"/>
      <c r="H35" s="136"/>
      <c r="I35" s="136"/>
      <c r="J35" s="136"/>
      <c r="K35" s="136"/>
      <c r="L35" s="136"/>
      <c r="M35" s="136"/>
      <c r="N35" s="136"/>
      <c r="Q35" s="143" t="s">
        <v>57</v>
      </c>
      <c r="R35" s="127">
        <v>40</v>
      </c>
      <c r="S35" s="136"/>
      <c r="T35" s="136"/>
      <c r="U35" s="136"/>
      <c r="V35" s="136"/>
      <c r="W35" s="136"/>
      <c r="X35" s="136"/>
      <c r="Y35" s="136"/>
      <c r="Z35" s="136"/>
      <c r="AA35" s="136"/>
      <c r="AC35" s="143" t="s">
        <v>57</v>
      </c>
      <c r="AD35" s="127">
        <v>40</v>
      </c>
      <c r="AE35" s="136"/>
      <c r="AF35" s="136"/>
      <c r="AG35" s="136"/>
      <c r="AH35" s="136"/>
      <c r="AI35" s="136"/>
      <c r="AJ35" s="136"/>
      <c r="AK35" s="136"/>
      <c r="AL35" s="136"/>
      <c r="AM35" s="136"/>
      <c r="AO35" s="143" t="s">
        <v>57</v>
      </c>
      <c r="AP35" s="127">
        <v>40</v>
      </c>
      <c r="AQ35" s="136" t="s">
        <v>20</v>
      </c>
      <c r="AR35" s="136" t="s">
        <v>20</v>
      </c>
      <c r="AS35" s="136"/>
      <c r="AT35" s="136" t="s">
        <v>20</v>
      </c>
      <c r="AU35" s="136" t="s">
        <v>20</v>
      </c>
      <c r="AV35" s="136" t="s">
        <v>20</v>
      </c>
      <c r="AW35" s="136" t="s">
        <v>20</v>
      </c>
      <c r="AX35" s="136" t="s">
        <v>20</v>
      </c>
      <c r="AY35" s="136" t="s">
        <v>20</v>
      </c>
      <c r="BA35" s="110" t="s">
        <v>57</v>
      </c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M35" s="110" t="s">
        <v>57</v>
      </c>
      <c r="BN35" s="111">
        <v>20</v>
      </c>
      <c r="BO35" s="111">
        <v>0</v>
      </c>
      <c r="BP35" s="111">
        <v>0</v>
      </c>
      <c r="BQ35" s="111">
        <v>0</v>
      </c>
      <c r="BR35" s="111">
        <v>0</v>
      </c>
      <c r="BS35" s="111">
        <v>0</v>
      </c>
      <c r="BT35" s="111">
        <v>0</v>
      </c>
      <c r="BU35" s="111">
        <v>0</v>
      </c>
      <c r="BV35" s="111">
        <v>0</v>
      </c>
      <c r="BW35" s="111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20</v>
      </c>
      <c r="CE35" s="44">
        <v>0</v>
      </c>
      <c r="CF35" s="44">
        <v>0</v>
      </c>
      <c r="CG35" s="44">
        <v>0</v>
      </c>
      <c r="CH35" s="44">
        <v>0</v>
      </c>
      <c r="CI35" s="44">
        <f t="shared" si="0"/>
        <v>20</v>
      </c>
    </row>
    <row r="36" spans="2:87" s="109" customFormat="1" ht="24.95" customHeight="1" x14ac:dyDescent="0.25">
      <c r="B36" s="88" t="s">
        <v>29</v>
      </c>
      <c r="C36"/>
      <c r="D36" s="143" t="s">
        <v>29</v>
      </c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Q36" s="143" t="s">
        <v>29</v>
      </c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C36" s="143" t="s">
        <v>29</v>
      </c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O36" s="143" t="s">
        <v>29</v>
      </c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BA36" s="110" t="s">
        <v>29</v>
      </c>
      <c r="BB36" s="111">
        <v>72</v>
      </c>
      <c r="BC36" s="111">
        <v>99</v>
      </c>
      <c r="BD36" s="111">
        <v>0</v>
      </c>
      <c r="BE36" s="111"/>
      <c r="BF36" s="111">
        <v>90</v>
      </c>
      <c r="BG36" s="111">
        <v>5</v>
      </c>
      <c r="BH36" s="111">
        <v>90</v>
      </c>
      <c r="BI36" s="111">
        <v>90</v>
      </c>
      <c r="BJ36" s="111">
        <v>5</v>
      </c>
      <c r="BK36" s="111"/>
      <c r="BM36" s="110" t="s">
        <v>29</v>
      </c>
      <c r="BN36" s="111" t="s">
        <v>20</v>
      </c>
      <c r="BO36" s="111" t="s">
        <v>20</v>
      </c>
      <c r="BP36" s="111" t="s">
        <v>20</v>
      </c>
      <c r="BQ36" s="111" t="s">
        <v>20</v>
      </c>
      <c r="BR36" s="111" t="s">
        <v>20</v>
      </c>
      <c r="BS36" s="111" t="s">
        <v>20</v>
      </c>
      <c r="BT36" s="111" t="s">
        <v>20</v>
      </c>
      <c r="BU36" s="111" t="s">
        <v>20</v>
      </c>
      <c r="BV36" s="111" t="s">
        <v>20</v>
      </c>
      <c r="BW36" s="111" t="s">
        <v>20</v>
      </c>
      <c r="BY36" s="44" t="s">
        <v>20</v>
      </c>
      <c r="BZ36" s="44" t="s">
        <v>20</v>
      </c>
      <c r="CA36" s="44" t="s">
        <v>20</v>
      </c>
      <c r="CB36" s="44" t="s">
        <v>20</v>
      </c>
      <c r="CC36" s="44" t="s">
        <v>20</v>
      </c>
      <c r="CD36" s="44" t="s">
        <v>20</v>
      </c>
      <c r="CE36" s="44" t="s">
        <v>20</v>
      </c>
      <c r="CF36" s="44" t="s">
        <v>20</v>
      </c>
      <c r="CG36" s="44" t="s">
        <v>20</v>
      </c>
      <c r="CH36" s="44" t="s">
        <v>20</v>
      </c>
      <c r="CI36" s="44">
        <f t="shared" si="0"/>
        <v>0</v>
      </c>
    </row>
    <row r="37" spans="2:87" s="109" customFormat="1" ht="24.95" customHeight="1" x14ac:dyDescent="0.25">
      <c r="B37" s="88" t="s">
        <v>61</v>
      </c>
      <c r="C37"/>
      <c r="D37" s="143" t="s">
        <v>61</v>
      </c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Q37" s="143" t="s">
        <v>61</v>
      </c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C37" s="143" t="s">
        <v>61</v>
      </c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O37" s="143" t="s">
        <v>61</v>
      </c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BA37" s="110" t="s">
        <v>61</v>
      </c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M37" s="110" t="s">
        <v>61</v>
      </c>
      <c r="BN37" s="111">
        <v>0</v>
      </c>
      <c r="BO37" s="111">
        <v>0</v>
      </c>
      <c r="BP37" s="111">
        <v>0</v>
      </c>
      <c r="BQ37" s="111">
        <v>0</v>
      </c>
      <c r="BR37" s="111">
        <v>0</v>
      </c>
      <c r="BS37" s="111">
        <v>0</v>
      </c>
      <c r="BT37" s="111">
        <v>0</v>
      </c>
      <c r="BU37" s="111">
        <v>0</v>
      </c>
      <c r="BV37" s="111">
        <v>0</v>
      </c>
      <c r="BW37" s="111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4">
        <v>0</v>
      </c>
      <c r="CF37" s="44">
        <v>0</v>
      </c>
      <c r="CG37" s="44">
        <v>0</v>
      </c>
      <c r="CH37" s="44">
        <v>0</v>
      </c>
      <c r="CI37" s="44">
        <f t="shared" si="0"/>
        <v>0</v>
      </c>
    </row>
    <row r="38" spans="2:87" s="109" customFormat="1" ht="24.95" customHeight="1" x14ac:dyDescent="0.25">
      <c r="B38" s="88" t="s">
        <v>38</v>
      </c>
      <c r="C38"/>
      <c r="D38" s="143" t="s">
        <v>38</v>
      </c>
      <c r="E38" s="184">
        <v>90</v>
      </c>
      <c r="F38" s="136"/>
      <c r="G38" s="136"/>
      <c r="H38" s="136"/>
      <c r="I38" s="136"/>
      <c r="J38" s="137"/>
      <c r="K38" s="127"/>
      <c r="L38" s="127">
        <v>60</v>
      </c>
      <c r="M38" s="136"/>
      <c r="N38" s="136"/>
      <c r="Q38" s="143" t="s">
        <v>38</v>
      </c>
      <c r="R38" s="127">
        <v>90</v>
      </c>
      <c r="S38" s="136"/>
      <c r="T38" s="136"/>
      <c r="U38" s="136"/>
      <c r="V38" s="136"/>
      <c r="W38" s="137"/>
      <c r="X38" s="127">
        <v>45</v>
      </c>
      <c r="Y38" s="127">
        <v>45</v>
      </c>
      <c r="Z38" s="136"/>
      <c r="AA38" s="136"/>
      <c r="AC38" s="143" t="s">
        <v>38</v>
      </c>
      <c r="AD38" s="127">
        <v>90</v>
      </c>
      <c r="AE38" s="136"/>
      <c r="AF38" s="136"/>
      <c r="AG38" s="136"/>
      <c r="AH38" s="136"/>
      <c r="AI38" s="137"/>
      <c r="AJ38" s="127">
        <v>45</v>
      </c>
      <c r="AK38" s="127">
        <v>45</v>
      </c>
      <c r="AL38" s="136"/>
      <c r="AM38" s="136"/>
      <c r="AO38" s="143" t="s">
        <v>38</v>
      </c>
      <c r="AP38" s="127">
        <v>90</v>
      </c>
      <c r="AQ38" s="136" t="s">
        <v>20</v>
      </c>
      <c r="AR38" s="136" t="s">
        <v>20</v>
      </c>
      <c r="AS38" s="136"/>
      <c r="AT38" s="136"/>
      <c r="AU38" s="137">
        <v>5</v>
      </c>
      <c r="AV38" s="127">
        <v>45</v>
      </c>
      <c r="AW38" s="127">
        <v>45</v>
      </c>
      <c r="AX38" s="136" t="s">
        <v>20</v>
      </c>
      <c r="AY38" s="136"/>
      <c r="BA38" s="110" t="s">
        <v>38</v>
      </c>
      <c r="BB38" s="111">
        <v>90</v>
      </c>
      <c r="BC38" s="111"/>
      <c r="BD38" s="111"/>
      <c r="BE38" s="111"/>
      <c r="BF38" s="111"/>
      <c r="BG38" s="111">
        <v>20</v>
      </c>
      <c r="BH38" s="111">
        <v>55</v>
      </c>
      <c r="BI38" s="111"/>
      <c r="BJ38" s="111"/>
      <c r="BK38" s="111"/>
      <c r="BM38" s="110" t="s">
        <v>38</v>
      </c>
      <c r="BN38" s="111">
        <v>90</v>
      </c>
      <c r="BO38" s="111">
        <v>95</v>
      </c>
      <c r="BP38" s="111">
        <v>0</v>
      </c>
      <c r="BQ38" s="111">
        <v>0</v>
      </c>
      <c r="BR38" s="111">
        <v>0</v>
      </c>
      <c r="BS38" s="111">
        <v>20</v>
      </c>
      <c r="BT38" s="111">
        <v>55</v>
      </c>
      <c r="BU38" s="111">
        <v>0</v>
      </c>
      <c r="BV38" s="111">
        <v>5</v>
      </c>
      <c r="BW38" s="111">
        <v>0</v>
      </c>
      <c r="BY38" s="44">
        <v>0</v>
      </c>
      <c r="BZ38" s="44">
        <v>0</v>
      </c>
      <c r="CA38" s="44">
        <v>5</v>
      </c>
      <c r="CB38" s="44">
        <v>0</v>
      </c>
      <c r="CC38" s="44">
        <v>0</v>
      </c>
      <c r="CD38" s="44">
        <v>3</v>
      </c>
      <c r="CE38" s="44">
        <v>95</v>
      </c>
      <c r="CF38" s="44">
        <v>50</v>
      </c>
      <c r="CG38" s="44">
        <v>25</v>
      </c>
      <c r="CH38" s="44">
        <v>0</v>
      </c>
      <c r="CI38" s="44">
        <f t="shared" si="0"/>
        <v>178</v>
      </c>
    </row>
    <row r="39" spans="2:87" s="109" customFormat="1" ht="24.95" customHeight="1" x14ac:dyDescent="0.25">
      <c r="B39" s="88" t="s">
        <v>27</v>
      </c>
      <c r="C39"/>
      <c r="D39" s="143" t="s">
        <v>27</v>
      </c>
      <c r="E39" s="127">
        <v>65</v>
      </c>
      <c r="F39" s="127">
        <v>70</v>
      </c>
      <c r="G39" s="137">
        <v>11</v>
      </c>
      <c r="H39" s="136"/>
      <c r="I39" s="137">
        <v>1</v>
      </c>
      <c r="J39" s="137">
        <v>3</v>
      </c>
      <c r="K39" s="136"/>
      <c r="L39" s="139">
        <v>0.01</v>
      </c>
      <c r="M39" s="137">
        <v>5</v>
      </c>
      <c r="N39" s="137">
        <v>5</v>
      </c>
      <c r="Q39" s="143" t="s">
        <v>27</v>
      </c>
      <c r="R39" s="127">
        <v>72</v>
      </c>
      <c r="S39" s="127">
        <v>80</v>
      </c>
      <c r="T39" s="137">
        <v>11</v>
      </c>
      <c r="U39" s="136"/>
      <c r="V39" s="137">
        <v>9</v>
      </c>
      <c r="W39" s="137">
        <v>7</v>
      </c>
      <c r="X39" s="136"/>
      <c r="Y39" s="139">
        <v>0.01</v>
      </c>
      <c r="Z39" s="137">
        <v>5</v>
      </c>
      <c r="AA39" s="136"/>
      <c r="AC39" s="143" t="s">
        <v>27</v>
      </c>
      <c r="AD39" s="127">
        <v>72</v>
      </c>
      <c r="AE39" s="127">
        <v>80</v>
      </c>
      <c r="AF39" s="137">
        <v>11</v>
      </c>
      <c r="AG39" s="136"/>
      <c r="AH39" s="137">
        <v>9</v>
      </c>
      <c r="AI39" s="137">
        <v>7</v>
      </c>
      <c r="AJ39" s="136"/>
      <c r="AK39" s="139">
        <v>0.01</v>
      </c>
      <c r="AL39" s="137">
        <v>5</v>
      </c>
      <c r="AM39" s="136"/>
      <c r="AO39" s="143" t="s">
        <v>27</v>
      </c>
      <c r="AP39" s="127">
        <v>72</v>
      </c>
      <c r="AQ39" s="127">
        <v>80</v>
      </c>
      <c r="AR39" s="137">
        <v>11</v>
      </c>
      <c r="AS39" s="136"/>
      <c r="AT39" s="137">
        <v>9</v>
      </c>
      <c r="AU39" s="137">
        <v>7</v>
      </c>
      <c r="AV39" s="136" t="s">
        <v>20</v>
      </c>
      <c r="AW39" s="139">
        <v>0.01</v>
      </c>
      <c r="AX39" s="137">
        <v>5</v>
      </c>
      <c r="AY39" s="136"/>
      <c r="BA39" s="110" t="s">
        <v>27</v>
      </c>
      <c r="BB39" s="111">
        <v>72</v>
      </c>
      <c r="BC39" s="111">
        <v>80</v>
      </c>
      <c r="BD39" s="111">
        <v>11</v>
      </c>
      <c r="BE39" s="111"/>
      <c r="BF39" s="111">
        <v>9</v>
      </c>
      <c r="BG39" s="111">
        <v>7</v>
      </c>
      <c r="BH39" s="111"/>
      <c r="BI39" s="113">
        <v>0.01</v>
      </c>
      <c r="BJ39" s="111">
        <v>5</v>
      </c>
      <c r="BK39" s="111"/>
      <c r="BM39" s="110" t="s">
        <v>27</v>
      </c>
      <c r="BN39" s="111">
        <v>72</v>
      </c>
      <c r="BO39" s="111">
        <v>80</v>
      </c>
      <c r="BP39" s="111">
        <v>11</v>
      </c>
      <c r="BQ39" s="111">
        <v>0</v>
      </c>
      <c r="BR39" s="111">
        <v>9</v>
      </c>
      <c r="BS39" s="111">
        <v>7</v>
      </c>
      <c r="BT39" s="111">
        <v>0</v>
      </c>
      <c r="BU39" s="113">
        <v>0.01</v>
      </c>
      <c r="BV39" s="111">
        <v>5</v>
      </c>
      <c r="BW39" s="111">
        <v>0</v>
      </c>
      <c r="BY39" s="44">
        <v>0</v>
      </c>
      <c r="BZ39" s="44">
        <v>11</v>
      </c>
      <c r="CA39" s="44">
        <v>5</v>
      </c>
      <c r="CB39" s="44">
        <v>0</v>
      </c>
      <c r="CC39" s="44">
        <v>9</v>
      </c>
      <c r="CD39" s="44">
        <v>70</v>
      </c>
      <c r="CE39" s="44">
        <v>88</v>
      </c>
      <c r="CF39" s="44">
        <v>7</v>
      </c>
      <c r="CG39" s="44">
        <v>0</v>
      </c>
      <c r="CH39" s="114">
        <v>0.01</v>
      </c>
      <c r="CI39" s="44">
        <f t="shared" si="0"/>
        <v>190.01</v>
      </c>
    </row>
    <row r="40" spans="2:87" s="109" customFormat="1" ht="24.95" customHeight="1" x14ac:dyDescent="0.25">
      <c r="B40" s="88" t="s">
        <v>41</v>
      </c>
      <c r="C40"/>
      <c r="D40" s="143" t="s">
        <v>41</v>
      </c>
      <c r="E40" s="184">
        <v>100</v>
      </c>
      <c r="F40" s="127"/>
      <c r="G40" s="136"/>
      <c r="H40" s="136"/>
      <c r="I40" s="136"/>
      <c r="J40" s="136"/>
      <c r="K40" s="136"/>
      <c r="L40" s="136"/>
      <c r="M40" s="136"/>
      <c r="N40" s="136"/>
      <c r="Q40" s="143" t="s">
        <v>41</v>
      </c>
      <c r="R40" s="127">
        <v>100</v>
      </c>
      <c r="S40" s="127">
        <v>100</v>
      </c>
      <c r="T40" s="136"/>
      <c r="U40" s="136"/>
      <c r="V40" s="136"/>
      <c r="W40" s="136"/>
      <c r="X40" s="136"/>
      <c r="Y40" s="136"/>
      <c r="Z40" s="136"/>
      <c r="AA40" s="136"/>
      <c r="AC40" s="143" t="s">
        <v>41</v>
      </c>
      <c r="AD40" s="127">
        <v>100</v>
      </c>
      <c r="AE40" s="127">
        <v>100</v>
      </c>
      <c r="AF40" s="136"/>
      <c r="AG40" s="136"/>
      <c r="AH40" s="136"/>
      <c r="AI40" s="136"/>
      <c r="AJ40" s="136"/>
      <c r="AK40" s="136"/>
      <c r="AL40" s="136"/>
      <c r="AM40" s="136"/>
      <c r="AO40" s="143" t="s">
        <v>41</v>
      </c>
      <c r="AP40" s="127">
        <v>100</v>
      </c>
      <c r="AQ40" s="127">
        <v>100</v>
      </c>
      <c r="AR40" s="136" t="s">
        <v>20</v>
      </c>
      <c r="AS40" s="136"/>
      <c r="AT40" s="136"/>
      <c r="AU40" s="136"/>
      <c r="AV40" s="136" t="s">
        <v>20</v>
      </c>
      <c r="AW40" s="136"/>
      <c r="AX40" s="136"/>
      <c r="AY40" s="136"/>
      <c r="BA40" s="110" t="s">
        <v>41</v>
      </c>
      <c r="BB40" s="111">
        <v>100</v>
      </c>
      <c r="BC40" s="111">
        <v>100</v>
      </c>
      <c r="BD40" s="111"/>
      <c r="BE40" s="111"/>
      <c r="BF40" s="111">
        <v>20</v>
      </c>
      <c r="BG40" s="111"/>
      <c r="BH40" s="111"/>
      <c r="BI40" s="111"/>
      <c r="BJ40" s="111"/>
      <c r="BK40" s="111"/>
      <c r="BM40" s="110" t="s">
        <v>41</v>
      </c>
      <c r="BN40" s="111">
        <v>100</v>
      </c>
      <c r="BO40" s="111">
        <v>100</v>
      </c>
      <c r="BP40" s="111">
        <v>0</v>
      </c>
      <c r="BQ40" s="111">
        <v>0</v>
      </c>
      <c r="BR40" s="111">
        <v>0</v>
      </c>
      <c r="BS40" s="111">
        <v>0</v>
      </c>
      <c r="BT40" s="111">
        <v>0</v>
      </c>
      <c r="BU40" s="111">
        <v>0</v>
      </c>
      <c r="BV40" s="111">
        <v>0</v>
      </c>
      <c r="BW40" s="111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4">
        <v>0</v>
      </c>
      <c r="CF40" s="44">
        <v>0</v>
      </c>
      <c r="CG40" s="44">
        <v>0</v>
      </c>
      <c r="CH40" s="44">
        <v>0</v>
      </c>
      <c r="CI40" s="44">
        <f t="shared" si="0"/>
        <v>0</v>
      </c>
    </row>
    <row r="41" spans="2:87" s="109" customFormat="1" ht="24.95" customHeight="1" x14ac:dyDescent="0.25">
      <c r="B41" s="88" t="s">
        <v>40</v>
      </c>
      <c r="C41"/>
      <c r="D41" s="143" t="s">
        <v>40</v>
      </c>
      <c r="E41" s="184"/>
      <c r="F41" s="127"/>
      <c r="G41" s="136"/>
      <c r="H41" s="136"/>
      <c r="I41" s="136"/>
      <c r="J41" s="136"/>
      <c r="K41" s="127"/>
      <c r="L41" s="127"/>
      <c r="M41" s="136"/>
      <c r="N41" s="136"/>
      <c r="Q41" s="143" t="s">
        <v>40</v>
      </c>
      <c r="R41" s="127">
        <v>90</v>
      </c>
      <c r="S41" s="127">
        <v>80</v>
      </c>
      <c r="T41" s="136"/>
      <c r="U41" s="136">
        <v>0</v>
      </c>
      <c r="V41" s="136"/>
      <c r="W41" s="136">
        <v>0</v>
      </c>
      <c r="X41" s="127">
        <v>90</v>
      </c>
      <c r="Y41" s="127">
        <v>100</v>
      </c>
      <c r="Z41" s="136"/>
      <c r="AA41" s="136">
        <v>0</v>
      </c>
      <c r="AC41" s="143" t="s">
        <v>40</v>
      </c>
      <c r="AD41" s="127"/>
      <c r="AE41" s="127"/>
      <c r="AF41" s="136"/>
      <c r="AG41" s="136">
        <v>0</v>
      </c>
      <c r="AH41" s="136"/>
      <c r="AI41" s="136">
        <v>0</v>
      </c>
      <c r="AJ41" s="127">
        <v>85</v>
      </c>
      <c r="AK41" s="127">
        <v>100</v>
      </c>
      <c r="AL41" s="136"/>
      <c r="AM41" s="136">
        <v>0</v>
      </c>
      <c r="AO41" s="143" t="s">
        <v>40</v>
      </c>
      <c r="AP41" s="127">
        <v>80</v>
      </c>
      <c r="AQ41" s="127">
        <v>96</v>
      </c>
      <c r="AR41" s="136"/>
      <c r="AS41" s="136"/>
      <c r="AT41" s="136"/>
      <c r="AU41" s="136"/>
      <c r="AV41" s="127">
        <v>85</v>
      </c>
      <c r="AW41" s="127">
        <v>100</v>
      </c>
      <c r="AX41" s="136"/>
      <c r="AY41" s="136"/>
      <c r="BA41" s="110" t="s">
        <v>40</v>
      </c>
      <c r="BB41" s="111">
        <v>80</v>
      </c>
      <c r="BC41" s="111">
        <v>96</v>
      </c>
      <c r="BD41" s="111"/>
      <c r="BE41" s="111">
        <v>0</v>
      </c>
      <c r="BF41" s="111"/>
      <c r="BG41" s="111">
        <v>0</v>
      </c>
      <c r="BH41" s="111">
        <v>85</v>
      </c>
      <c r="BI41" s="111">
        <v>100</v>
      </c>
      <c r="BJ41" s="111"/>
      <c r="BK41" s="111">
        <v>0</v>
      </c>
      <c r="BM41" s="110" t="s">
        <v>40</v>
      </c>
      <c r="BN41" s="111">
        <v>80</v>
      </c>
      <c r="BO41" s="111">
        <v>95</v>
      </c>
      <c r="BP41" s="111">
        <v>0</v>
      </c>
      <c r="BQ41" s="111">
        <v>0</v>
      </c>
      <c r="BR41" s="111">
        <v>40</v>
      </c>
      <c r="BS41" s="111">
        <v>0</v>
      </c>
      <c r="BT41" s="111">
        <v>80</v>
      </c>
      <c r="BU41" s="111">
        <v>100</v>
      </c>
      <c r="BV41" s="111">
        <v>20</v>
      </c>
      <c r="BW41" s="111">
        <v>0</v>
      </c>
      <c r="BY41" s="44">
        <v>0</v>
      </c>
      <c r="BZ41" s="44">
        <v>0</v>
      </c>
      <c r="CA41" s="44">
        <v>20</v>
      </c>
      <c r="CB41" s="44">
        <v>0</v>
      </c>
      <c r="CC41" s="44">
        <v>40</v>
      </c>
      <c r="CD41" s="44">
        <v>80</v>
      </c>
      <c r="CE41" s="44">
        <v>95</v>
      </c>
      <c r="CF41" s="44">
        <v>0</v>
      </c>
      <c r="CG41" s="44">
        <v>80</v>
      </c>
      <c r="CH41" s="44">
        <v>100</v>
      </c>
      <c r="CI41" s="44">
        <f t="shared" si="0"/>
        <v>415</v>
      </c>
    </row>
    <row r="42" spans="2:87" s="109" customFormat="1" ht="24.95" customHeight="1" x14ac:dyDescent="0.25">
      <c r="B42" s="88" t="s">
        <v>231</v>
      </c>
      <c r="C42"/>
      <c r="D42" s="143" t="s">
        <v>58</v>
      </c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Q42" s="143" t="s">
        <v>58</v>
      </c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C42" s="143" t="s">
        <v>58</v>
      </c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O42" s="143" t="s">
        <v>58</v>
      </c>
      <c r="AP42" s="136" t="s">
        <v>20</v>
      </c>
      <c r="AQ42" s="136" t="s">
        <v>20</v>
      </c>
      <c r="AR42" s="136" t="s">
        <v>20</v>
      </c>
      <c r="AS42" s="136"/>
      <c r="AT42" s="136" t="s">
        <v>20</v>
      </c>
      <c r="AU42" s="136"/>
      <c r="AV42" s="136" t="s">
        <v>20</v>
      </c>
      <c r="AW42" s="136" t="s">
        <v>20</v>
      </c>
      <c r="AX42" s="136" t="s">
        <v>20</v>
      </c>
      <c r="AY42" s="136"/>
      <c r="BA42" s="110" t="s">
        <v>58</v>
      </c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M42" s="110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</row>
    <row r="43" spans="2:87" s="109" customFormat="1" ht="24.95" customHeight="1" x14ac:dyDescent="0.25">
      <c r="B43" s="88" t="s">
        <v>23</v>
      </c>
      <c r="C43"/>
      <c r="D43" s="143" t="s">
        <v>23</v>
      </c>
      <c r="E43" s="127">
        <v>95</v>
      </c>
      <c r="F43" s="127">
        <v>80</v>
      </c>
      <c r="G43" s="127">
        <v>50</v>
      </c>
      <c r="H43" s="136"/>
      <c r="I43" s="127">
        <v>60</v>
      </c>
      <c r="J43" s="136"/>
      <c r="K43" s="127">
        <v>60</v>
      </c>
      <c r="L43" s="127">
        <v>70</v>
      </c>
      <c r="M43" s="128">
        <v>10</v>
      </c>
      <c r="N43" s="136"/>
      <c r="Q43" s="143" t="s">
        <v>23</v>
      </c>
      <c r="R43" s="127">
        <v>95</v>
      </c>
      <c r="S43" s="127">
        <v>80</v>
      </c>
      <c r="T43" s="127">
        <v>50</v>
      </c>
      <c r="U43" s="136"/>
      <c r="V43" s="127">
        <v>60</v>
      </c>
      <c r="W43" s="136"/>
      <c r="X43" s="127">
        <v>60</v>
      </c>
      <c r="Y43" s="127">
        <v>70</v>
      </c>
      <c r="Z43" s="128">
        <v>10</v>
      </c>
      <c r="AA43" s="136"/>
      <c r="AC43" s="143" t="s">
        <v>23</v>
      </c>
      <c r="AD43" s="127">
        <v>95</v>
      </c>
      <c r="AE43" s="127">
        <v>80</v>
      </c>
      <c r="AF43" s="127">
        <v>50</v>
      </c>
      <c r="AG43" s="136"/>
      <c r="AH43" s="127">
        <v>60</v>
      </c>
      <c r="AI43" s="136"/>
      <c r="AJ43" s="127">
        <v>60</v>
      </c>
      <c r="AK43" s="127">
        <v>70</v>
      </c>
      <c r="AL43" s="128">
        <v>10</v>
      </c>
      <c r="AM43" s="136"/>
      <c r="AO43" s="143" t="s">
        <v>23</v>
      </c>
      <c r="AP43" s="127">
        <v>90</v>
      </c>
      <c r="AQ43" s="127">
        <v>80</v>
      </c>
      <c r="AR43" s="127">
        <v>50</v>
      </c>
      <c r="AS43" s="136"/>
      <c r="AT43" s="127">
        <v>60</v>
      </c>
      <c r="AU43" s="136"/>
      <c r="AV43" s="127">
        <v>50</v>
      </c>
      <c r="AW43" s="127">
        <v>30</v>
      </c>
      <c r="AX43" s="128">
        <v>10</v>
      </c>
      <c r="AY43" s="136"/>
      <c r="BA43" s="110" t="s">
        <v>23</v>
      </c>
      <c r="BB43" s="111">
        <v>90</v>
      </c>
      <c r="BC43" s="111">
        <v>80</v>
      </c>
      <c r="BD43" s="111">
        <v>50</v>
      </c>
      <c r="BE43" s="111"/>
      <c r="BF43" s="111">
        <v>60</v>
      </c>
      <c r="BG43" s="111"/>
      <c r="BH43" s="111">
        <v>50</v>
      </c>
      <c r="BI43" s="111">
        <v>30</v>
      </c>
      <c r="BJ43" s="111">
        <v>10</v>
      </c>
      <c r="BK43" s="111"/>
      <c r="BM43" s="110" t="s">
        <v>23</v>
      </c>
      <c r="BN43" s="111">
        <v>90</v>
      </c>
      <c r="BO43" s="111">
        <v>80</v>
      </c>
      <c r="BP43" s="111">
        <v>50</v>
      </c>
      <c r="BQ43" s="111">
        <v>0</v>
      </c>
      <c r="BR43" s="111">
        <v>60</v>
      </c>
      <c r="BS43" s="111">
        <v>0</v>
      </c>
      <c r="BT43" s="111">
        <v>50</v>
      </c>
      <c r="BU43" s="111">
        <v>30</v>
      </c>
      <c r="BV43" s="111">
        <v>10</v>
      </c>
      <c r="BW43" s="111">
        <v>0</v>
      </c>
      <c r="BY43" s="44">
        <v>0</v>
      </c>
      <c r="BZ43" s="44">
        <v>50</v>
      </c>
      <c r="CA43" s="44">
        <v>10</v>
      </c>
      <c r="CB43" s="44">
        <v>0</v>
      </c>
      <c r="CC43" s="44">
        <v>60</v>
      </c>
      <c r="CD43" s="44">
        <v>90</v>
      </c>
      <c r="CE43" s="44">
        <v>80</v>
      </c>
      <c r="CF43" s="44">
        <v>0</v>
      </c>
      <c r="CG43" s="44">
        <v>50</v>
      </c>
      <c r="CH43" s="44">
        <v>30</v>
      </c>
      <c r="CI43" s="44">
        <f t="shared" ref="CI43:CI49" si="1">SUM(BY43:CH43)</f>
        <v>370</v>
      </c>
    </row>
    <row r="44" spans="2:87" s="109" customFormat="1" ht="24.95" customHeight="1" x14ac:dyDescent="0.25">
      <c r="B44" s="88" t="s">
        <v>30</v>
      </c>
      <c r="C44"/>
      <c r="D44" s="143" t="s">
        <v>30</v>
      </c>
      <c r="E44" s="127">
        <v>99</v>
      </c>
      <c r="F44" s="127">
        <v>70</v>
      </c>
      <c r="G44" s="127">
        <v>95</v>
      </c>
      <c r="H44" s="136">
        <v>0</v>
      </c>
      <c r="I44" s="137">
        <v>20</v>
      </c>
      <c r="J44" s="137">
        <v>15</v>
      </c>
      <c r="K44" s="137">
        <v>15</v>
      </c>
      <c r="L44" s="127">
        <v>45</v>
      </c>
      <c r="M44" s="128">
        <v>5</v>
      </c>
      <c r="N44" s="137">
        <v>1</v>
      </c>
      <c r="Q44" s="143" t="s">
        <v>30</v>
      </c>
      <c r="R44" s="127">
        <v>99</v>
      </c>
      <c r="S44" s="127">
        <v>70</v>
      </c>
      <c r="T44" s="127">
        <v>95</v>
      </c>
      <c r="U44" s="136">
        <v>0</v>
      </c>
      <c r="V44" s="137">
        <v>20</v>
      </c>
      <c r="W44" s="137">
        <v>15</v>
      </c>
      <c r="X44" s="137">
        <v>15</v>
      </c>
      <c r="Y44" s="127">
        <v>45</v>
      </c>
      <c r="Z44" s="128">
        <v>5</v>
      </c>
      <c r="AA44" s="137">
        <v>1</v>
      </c>
      <c r="AC44" s="143" t="s">
        <v>30</v>
      </c>
      <c r="AD44" s="127">
        <v>99</v>
      </c>
      <c r="AE44" s="127">
        <v>70</v>
      </c>
      <c r="AF44" s="127">
        <v>95</v>
      </c>
      <c r="AG44" s="136">
        <v>0</v>
      </c>
      <c r="AH44" s="137">
        <v>15</v>
      </c>
      <c r="AI44" s="137">
        <v>10</v>
      </c>
      <c r="AJ44" s="137">
        <v>10</v>
      </c>
      <c r="AK44" s="127">
        <v>52</v>
      </c>
      <c r="AL44" s="128">
        <v>5</v>
      </c>
      <c r="AM44" s="137">
        <v>1</v>
      </c>
      <c r="AO44" s="143" t="s">
        <v>30</v>
      </c>
      <c r="AP44" s="127">
        <v>98</v>
      </c>
      <c r="AQ44" s="127">
        <v>70</v>
      </c>
      <c r="AR44" s="127">
        <v>95</v>
      </c>
      <c r="AS44" s="136"/>
      <c r="AT44" s="137">
        <v>10</v>
      </c>
      <c r="AU44" s="137">
        <v>5</v>
      </c>
      <c r="AV44" s="137">
        <v>10</v>
      </c>
      <c r="AW44" s="127">
        <v>50</v>
      </c>
      <c r="AX44" s="128">
        <v>5</v>
      </c>
      <c r="AY44" s="136"/>
      <c r="BA44" s="110" t="s">
        <v>30</v>
      </c>
      <c r="BB44" s="111">
        <v>98</v>
      </c>
      <c r="BC44" s="111">
        <v>70</v>
      </c>
      <c r="BD44" s="111">
        <v>95</v>
      </c>
      <c r="BE44" s="111">
        <v>0</v>
      </c>
      <c r="BF44" s="111">
        <v>10</v>
      </c>
      <c r="BG44" s="111">
        <v>5</v>
      </c>
      <c r="BH44" s="111">
        <v>10</v>
      </c>
      <c r="BI44" s="111">
        <v>50</v>
      </c>
      <c r="BJ44" s="111">
        <v>5</v>
      </c>
      <c r="BK44" s="111"/>
      <c r="BM44" s="110" t="s">
        <v>30</v>
      </c>
      <c r="BN44" s="111">
        <v>98</v>
      </c>
      <c r="BO44" s="111">
        <v>70</v>
      </c>
      <c r="BP44" s="111">
        <v>95</v>
      </c>
      <c r="BQ44" s="111">
        <v>0</v>
      </c>
      <c r="BR44" s="111">
        <v>10</v>
      </c>
      <c r="BS44" s="111">
        <v>5</v>
      </c>
      <c r="BT44" s="111">
        <v>10</v>
      </c>
      <c r="BU44" s="111">
        <v>50</v>
      </c>
      <c r="BV44" s="111">
        <v>5</v>
      </c>
      <c r="BW44" s="111">
        <v>0</v>
      </c>
      <c r="BY44" s="44">
        <v>0</v>
      </c>
      <c r="BZ44" s="44">
        <v>95</v>
      </c>
      <c r="CA44" s="44">
        <v>5</v>
      </c>
      <c r="CB44" s="44">
        <v>0</v>
      </c>
      <c r="CC44" s="44">
        <v>10</v>
      </c>
      <c r="CD44" s="44">
        <v>0</v>
      </c>
      <c r="CE44" s="44">
        <v>70</v>
      </c>
      <c r="CF44" s="44">
        <v>5</v>
      </c>
      <c r="CG44" s="44">
        <v>10</v>
      </c>
      <c r="CH44" s="44">
        <v>50</v>
      </c>
      <c r="CI44" s="44">
        <f t="shared" si="1"/>
        <v>245</v>
      </c>
    </row>
    <row r="45" spans="2:87" s="109" customFormat="1" ht="24.95" customHeight="1" x14ac:dyDescent="0.25">
      <c r="B45" s="88" t="s">
        <v>264</v>
      </c>
      <c r="C45"/>
      <c r="D45" s="143" t="s">
        <v>48</v>
      </c>
      <c r="E45" s="127">
        <v>100</v>
      </c>
      <c r="F45" s="127"/>
      <c r="G45" s="127">
        <v>100</v>
      </c>
      <c r="H45" s="137"/>
      <c r="I45" s="137"/>
      <c r="J45" s="137"/>
      <c r="K45" s="137"/>
      <c r="L45" s="137"/>
      <c r="M45" s="136"/>
      <c r="N45" s="137"/>
      <c r="Q45" s="143" t="s">
        <v>48</v>
      </c>
      <c r="R45" s="127">
        <v>100</v>
      </c>
      <c r="S45" s="136"/>
      <c r="T45" s="127">
        <v>100</v>
      </c>
      <c r="U45" s="136"/>
      <c r="V45" s="136"/>
      <c r="W45" s="136"/>
      <c r="X45" s="136"/>
      <c r="Y45" s="136"/>
      <c r="Z45" s="136"/>
      <c r="AA45" s="136"/>
      <c r="AC45" s="143" t="s">
        <v>48</v>
      </c>
      <c r="AD45" s="127">
        <v>100</v>
      </c>
      <c r="AE45" s="136"/>
      <c r="AF45" s="127">
        <v>100</v>
      </c>
      <c r="AG45" s="136"/>
      <c r="AH45" s="136"/>
      <c r="AI45" s="136"/>
      <c r="AJ45" s="136"/>
      <c r="AK45" s="136"/>
      <c r="AL45" s="136"/>
      <c r="AM45" s="136"/>
      <c r="AO45" s="143" t="s">
        <v>48</v>
      </c>
      <c r="AP45" s="127">
        <v>100</v>
      </c>
      <c r="AQ45" s="136" t="s">
        <v>20</v>
      </c>
      <c r="AR45" s="127">
        <v>100</v>
      </c>
      <c r="AS45" s="136"/>
      <c r="AT45" s="136"/>
      <c r="AU45" s="136"/>
      <c r="AV45" s="136"/>
      <c r="AW45" s="136"/>
      <c r="AX45" s="136"/>
      <c r="AY45" s="136"/>
      <c r="BA45" s="110" t="s">
        <v>48</v>
      </c>
      <c r="BB45" s="111">
        <v>100</v>
      </c>
      <c r="BC45" s="111"/>
      <c r="BD45" s="111">
        <v>100</v>
      </c>
      <c r="BE45" s="111"/>
      <c r="BF45" s="111"/>
      <c r="BG45" s="111"/>
      <c r="BH45" s="111"/>
      <c r="BI45" s="111"/>
      <c r="BJ45" s="111"/>
      <c r="BK45" s="111"/>
      <c r="BM45" s="110" t="s">
        <v>48</v>
      </c>
      <c r="BN45" s="111">
        <v>100</v>
      </c>
      <c r="BO45" s="111">
        <v>0</v>
      </c>
      <c r="BP45" s="111">
        <v>100</v>
      </c>
      <c r="BQ45" s="111">
        <v>0</v>
      </c>
      <c r="BR45" s="111">
        <v>0</v>
      </c>
      <c r="BS45" s="111">
        <v>0</v>
      </c>
      <c r="BT45" s="111">
        <v>0</v>
      </c>
      <c r="BU45" s="111">
        <v>0</v>
      </c>
      <c r="BV45" s="111">
        <v>0</v>
      </c>
      <c r="BW45" s="111">
        <v>0</v>
      </c>
      <c r="BY45" s="44">
        <v>0</v>
      </c>
      <c r="BZ45" s="44">
        <v>100</v>
      </c>
      <c r="CA45" s="44">
        <v>0</v>
      </c>
      <c r="CB45" s="44">
        <v>0</v>
      </c>
      <c r="CC45" s="44">
        <v>0</v>
      </c>
      <c r="CD45" s="44">
        <v>100</v>
      </c>
      <c r="CE45" s="44">
        <v>0</v>
      </c>
      <c r="CF45" s="44">
        <v>0</v>
      </c>
      <c r="CG45" s="44">
        <v>0</v>
      </c>
      <c r="CH45" s="44">
        <v>0</v>
      </c>
      <c r="CI45" s="44">
        <f t="shared" si="1"/>
        <v>200</v>
      </c>
    </row>
    <row r="46" spans="2:87" s="109" customFormat="1" ht="24.95" customHeight="1" x14ac:dyDescent="0.25">
      <c r="B46" s="88" t="s">
        <v>48</v>
      </c>
      <c r="C46"/>
      <c r="D46" s="143" t="s">
        <v>35</v>
      </c>
      <c r="E46" s="127">
        <v>100</v>
      </c>
      <c r="F46" s="127">
        <v>90</v>
      </c>
      <c r="G46" s="127">
        <v>90</v>
      </c>
      <c r="H46" s="137">
        <v>20</v>
      </c>
      <c r="I46" s="137">
        <v>4</v>
      </c>
      <c r="J46" s="137">
        <v>6</v>
      </c>
      <c r="K46" s="136">
        <v>8</v>
      </c>
      <c r="L46" s="136">
        <v>8</v>
      </c>
      <c r="M46" s="136">
        <v>0</v>
      </c>
      <c r="N46" s="137">
        <v>1</v>
      </c>
      <c r="Q46" s="143" t="s">
        <v>35</v>
      </c>
      <c r="R46" s="127">
        <v>100</v>
      </c>
      <c r="S46" s="127">
        <v>90</v>
      </c>
      <c r="T46" s="127">
        <v>90</v>
      </c>
      <c r="U46" s="137">
        <v>20</v>
      </c>
      <c r="V46" s="137">
        <v>5</v>
      </c>
      <c r="W46" s="137">
        <v>6</v>
      </c>
      <c r="X46" s="137">
        <v>8</v>
      </c>
      <c r="Y46" s="137">
        <v>8</v>
      </c>
      <c r="Z46" s="136">
        <v>0</v>
      </c>
      <c r="AA46" s="137">
        <v>2</v>
      </c>
      <c r="AC46" s="143" t="s">
        <v>35</v>
      </c>
      <c r="AD46" s="127">
        <v>100</v>
      </c>
      <c r="AE46" s="127">
        <v>90</v>
      </c>
      <c r="AF46" s="127">
        <v>90</v>
      </c>
      <c r="AG46" s="137">
        <v>20</v>
      </c>
      <c r="AH46" s="137">
        <v>5</v>
      </c>
      <c r="AI46" s="137">
        <v>6</v>
      </c>
      <c r="AJ46" s="137">
        <v>8</v>
      </c>
      <c r="AK46" s="137">
        <v>8</v>
      </c>
      <c r="AL46" s="136">
        <v>0</v>
      </c>
      <c r="AM46" s="137">
        <v>2</v>
      </c>
      <c r="AO46" s="143" t="s">
        <v>35</v>
      </c>
      <c r="AP46" s="127">
        <v>100</v>
      </c>
      <c r="AQ46" s="127">
        <v>90</v>
      </c>
      <c r="AR46" s="127">
        <v>90</v>
      </c>
      <c r="AS46" s="137">
        <v>20</v>
      </c>
      <c r="AT46" s="137">
        <v>5</v>
      </c>
      <c r="AU46" s="137">
        <v>6</v>
      </c>
      <c r="AV46" s="137">
        <v>8</v>
      </c>
      <c r="AW46" s="137">
        <v>8</v>
      </c>
      <c r="AX46" s="136"/>
      <c r="AY46" s="137">
        <v>2</v>
      </c>
      <c r="BA46" s="110" t="s">
        <v>35</v>
      </c>
      <c r="BB46" s="111">
        <v>100</v>
      </c>
      <c r="BC46" s="111">
        <v>90</v>
      </c>
      <c r="BD46" s="111">
        <v>90</v>
      </c>
      <c r="BE46" s="111">
        <v>20</v>
      </c>
      <c r="BF46" s="111">
        <v>5</v>
      </c>
      <c r="BG46" s="111">
        <v>6</v>
      </c>
      <c r="BH46" s="111">
        <v>8</v>
      </c>
      <c r="BI46" s="111">
        <v>8</v>
      </c>
      <c r="BJ46" s="111">
        <v>0</v>
      </c>
      <c r="BK46" s="111">
        <v>2</v>
      </c>
      <c r="BM46" s="110" t="s">
        <v>35</v>
      </c>
      <c r="BN46" s="111">
        <v>100</v>
      </c>
      <c r="BO46" s="111">
        <v>90</v>
      </c>
      <c r="BP46" s="111">
        <v>90</v>
      </c>
      <c r="BQ46" s="111">
        <v>20</v>
      </c>
      <c r="BR46" s="111">
        <v>5</v>
      </c>
      <c r="BS46" s="111">
        <v>6</v>
      </c>
      <c r="BT46" s="111">
        <v>8</v>
      </c>
      <c r="BU46" s="111">
        <v>8</v>
      </c>
      <c r="BV46" s="111">
        <v>0</v>
      </c>
      <c r="BW46" s="111">
        <v>2</v>
      </c>
      <c r="BY46" s="44">
        <v>2</v>
      </c>
      <c r="BZ46" s="44">
        <v>90</v>
      </c>
      <c r="CA46" s="44">
        <v>0</v>
      </c>
      <c r="CB46" s="44">
        <v>20</v>
      </c>
      <c r="CC46" s="44">
        <v>5</v>
      </c>
      <c r="CD46" s="44">
        <v>100</v>
      </c>
      <c r="CE46" s="44">
        <v>90</v>
      </c>
      <c r="CF46" s="44">
        <v>6</v>
      </c>
      <c r="CG46" s="44">
        <v>8</v>
      </c>
      <c r="CH46" s="44">
        <v>8</v>
      </c>
      <c r="CI46" s="44">
        <f t="shared" si="1"/>
        <v>329</v>
      </c>
    </row>
    <row r="47" spans="2:87" s="109" customFormat="1" ht="24.95" customHeight="1" x14ac:dyDescent="0.25">
      <c r="B47" s="88" t="s">
        <v>265</v>
      </c>
      <c r="C47"/>
      <c r="D47" s="143" t="s">
        <v>39</v>
      </c>
      <c r="E47" s="127">
        <v>100</v>
      </c>
      <c r="F47" s="136"/>
      <c r="G47" s="137">
        <v>0</v>
      </c>
      <c r="H47" s="136"/>
      <c r="I47" s="137">
        <v>5</v>
      </c>
      <c r="J47" s="136"/>
      <c r="K47" s="136">
        <v>0</v>
      </c>
      <c r="L47" s="136">
        <v>0</v>
      </c>
      <c r="M47" s="137"/>
      <c r="N47" s="136">
        <v>0</v>
      </c>
      <c r="Q47" s="143" t="s">
        <v>39</v>
      </c>
      <c r="R47" s="127">
        <v>100</v>
      </c>
      <c r="S47" s="136"/>
      <c r="T47" s="136">
        <v>0</v>
      </c>
      <c r="U47" s="136"/>
      <c r="V47" s="137">
        <v>5</v>
      </c>
      <c r="W47" s="136"/>
      <c r="X47" s="136">
        <v>0</v>
      </c>
      <c r="Y47" s="136">
        <v>0</v>
      </c>
      <c r="Z47" s="136"/>
      <c r="AA47" s="136">
        <v>0</v>
      </c>
      <c r="AC47" s="143" t="s">
        <v>39</v>
      </c>
      <c r="AD47" s="127">
        <v>100</v>
      </c>
      <c r="AE47" s="136"/>
      <c r="AF47" s="136">
        <v>0</v>
      </c>
      <c r="AG47" s="136"/>
      <c r="AH47" s="137">
        <v>5</v>
      </c>
      <c r="AI47" s="136"/>
      <c r="AJ47" s="136">
        <v>0</v>
      </c>
      <c r="AK47" s="136">
        <v>0</v>
      </c>
      <c r="AL47" s="136"/>
      <c r="AM47" s="136">
        <v>0</v>
      </c>
      <c r="AO47" s="143" t="s">
        <v>39</v>
      </c>
      <c r="AP47" s="127">
        <v>100</v>
      </c>
      <c r="AQ47" s="136"/>
      <c r="AR47" s="136">
        <v>0</v>
      </c>
      <c r="AS47" s="136"/>
      <c r="AT47" s="137">
        <v>5</v>
      </c>
      <c r="AU47" s="136"/>
      <c r="AV47" s="136"/>
      <c r="AW47" s="136"/>
      <c r="AX47" s="136"/>
      <c r="AY47" s="136"/>
      <c r="BA47" s="110" t="s">
        <v>39</v>
      </c>
      <c r="BB47" s="111">
        <v>100</v>
      </c>
      <c r="BC47" s="111"/>
      <c r="BD47" s="111">
        <v>0</v>
      </c>
      <c r="BE47" s="111"/>
      <c r="BF47" s="111">
        <v>0</v>
      </c>
      <c r="BG47" s="111">
        <v>0</v>
      </c>
      <c r="BH47" s="111">
        <v>0</v>
      </c>
      <c r="BI47" s="111">
        <v>0</v>
      </c>
      <c r="BJ47" s="111"/>
      <c r="BK47" s="111">
        <v>0</v>
      </c>
      <c r="BM47" s="110" t="s">
        <v>39</v>
      </c>
      <c r="BN47" s="111">
        <v>100</v>
      </c>
      <c r="BO47" s="111">
        <v>0</v>
      </c>
      <c r="BP47" s="111">
        <v>0</v>
      </c>
      <c r="BQ47" s="111">
        <v>0</v>
      </c>
      <c r="BR47" s="111">
        <v>0</v>
      </c>
      <c r="BS47" s="111">
        <v>0</v>
      </c>
      <c r="BT47" s="111">
        <v>0</v>
      </c>
      <c r="BU47" s="111">
        <v>0</v>
      </c>
      <c r="BV47" s="111">
        <v>0</v>
      </c>
      <c r="BW47" s="111">
        <v>0</v>
      </c>
      <c r="BY47" s="44">
        <v>0</v>
      </c>
      <c r="BZ47" s="44">
        <v>0</v>
      </c>
      <c r="CA47" s="44">
        <v>0</v>
      </c>
      <c r="CB47" s="44">
        <v>0</v>
      </c>
      <c r="CC47" s="44">
        <v>0</v>
      </c>
      <c r="CD47" s="44">
        <v>100</v>
      </c>
      <c r="CE47" s="44">
        <v>0</v>
      </c>
      <c r="CF47" s="44">
        <v>0</v>
      </c>
      <c r="CG47" s="44">
        <v>0</v>
      </c>
      <c r="CH47" s="44">
        <v>0</v>
      </c>
      <c r="CI47" s="44">
        <f t="shared" si="1"/>
        <v>100</v>
      </c>
    </row>
    <row r="48" spans="2:87" s="109" customFormat="1" ht="24.95" customHeight="1" x14ac:dyDescent="0.25">
      <c r="B48" s="88" t="s">
        <v>39</v>
      </c>
      <c r="C48"/>
      <c r="D48" s="143" t="s">
        <v>34</v>
      </c>
      <c r="E48" s="127">
        <v>96</v>
      </c>
      <c r="F48" s="137">
        <v>10</v>
      </c>
      <c r="G48" s="136"/>
      <c r="H48" s="136"/>
      <c r="I48" s="137">
        <v>0.1</v>
      </c>
      <c r="J48" s="136"/>
      <c r="K48" s="136"/>
      <c r="L48" s="136"/>
      <c r="M48" s="136">
        <v>2</v>
      </c>
      <c r="N48" s="138"/>
      <c r="Q48" s="143" t="s">
        <v>34</v>
      </c>
      <c r="R48" s="127">
        <v>96</v>
      </c>
      <c r="S48" s="136">
        <v>10</v>
      </c>
      <c r="T48" s="137"/>
      <c r="U48" s="136"/>
      <c r="V48" s="137">
        <v>0.1</v>
      </c>
      <c r="W48" s="136"/>
      <c r="X48" s="136"/>
      <c r="Y48" s="136"/>
      <c r="Z48" s="137">
        <v>2</v>
      </c>
      <c r="AA48" s="136"/>
      <c r="AC48" s="143" t="s">
        <v>34</v>
      </c>
      <c r="AD48" s="127">
        <v>95</v>
      </c>
      <c r="AE48" s="136"/>
      <c r="AF48" s="137"/>
      <c r="AG48" s="136"/>
      <c r="AH48" s="137">
        <v>0.1</v>
      </c>
      <c r="AI48" s="136"/>
      <c r="AJ48" s="136"/>
      <c r="AK48" s="136"/>
      <c r="AL48" s="137">
        <v>2</v>
      </c>
      <c r="AM48" s="136"/>
      <c r="AO48" s="143" t="s">
        <v>34</v>
      </c>
      <c r="AP48" s="127">
        <v>94</v>
      </c>
      <c r="AQ48" s="136"/>
      <c r="AR48" s="137">
        <v>20</v>
      </c>
      <c r="AS48" s="136"/>
      <c r="AT48" s="137">
        <v>0.1</v>
      </c>
      <c r="AU48" s="136"/>
      <c r="AV48" s="136"/>
      <c r="AW48" s="136"/>
      <c r="AX48" s="137">
        <v>2</v>
      </c>
      <c r="AY48" s="136"/>
      <c r="BA48" s="110" t="s">
        <v>34</v>
      </c>
      <c r="BB48" s="111">
        <v>93</v>
      </c>
      <c r="BC48" s="111"/>
      <c r="BD48" s="111">
        <v>20</v>
      </c>
      <c r="BE48" s="111"/>
      <c r="BF48" s="111">
        <v>0.1</v>
      </c>
      <c r="BG48" s="111"/>
      <c r="BH48" s="111"/>
      <c r="BI48" s="111"/>
      <c r="BJ48" s="111">
        <v>2</v>
      </c>
      <c r="BK48" s="111"/>
      <c r="BM48" s="110" t="s">
        <v>34</v>
      </c>
      <c r="BN48" s="111">
        <v>95</v>
      </c>
      <c r="BO48" s="111">
        <v>0</v>
      </c>
      <c r="BP48" s="111">
        <v>50</v>
      </c>
      <c r="BQ48" s="111">
        <v>0</v>
      </c>
      <c r="BR48" s="111">
        <v>0</v>
      </c>
      <c r="BS48" s="111">
        <v>0</v>
      </c>
      <c r="BT48" s="111">
        <v>0</v>
      </c>
      <c r="BU48" s="111">
        <v>0</v>
      </c>
      <c r="BV48" s="111">
        <v>2</v>
      </c>
      <c r="BW48" s="111">
        <v>0</v>
      </c>
      <c r="BY48" s="44">
        <v>0</v>
      </c>
      <c r="BZ48" s="44">
        <v>50</v>
      </c>
      <c r="CA48" s="44">
        <v>2</v>
      </c>
      <c r="CB48" s="44">
        <v>0</v>
      </c>
      <c r="CC48" s="44">
        <v>0</v>
      </c>
      <c r="CD48" s="44">
        <v>0</v>
      </c>
      <c r="CE48" s="44">
        <v>0</v>
      </c>
      <c r="CF48" s="44">
        <v>0</v>
      </c>
      <c r="CG48" s="44">
        <v>0</v>
      </c>
      <c r="CH48" s="44">
        <v>0</v>
      </c>
      <c r="CI48" s="44">
        <f t="shared" si="1"/>
        <v>52</v>
      </c>
    </row>
    <row r="49" spans="2:87" s="109" customFormat="1" ht="24.95" customHeight="1" x14ac:dyDescent="0.25">
      <c r="B49" s="88" t="s">
        <v>34</v>
      </c>
      <c r="C49"/>
      <c r="D49" s="126" t="s">
        <v>264</v>
      </c>
      <c r="Q49" s="126" t="s">
        <v>37</v>
      </c>
      <c r="R49" s="136"/>
      <c r="S49" s="136"/>
      <c r="T49" s="136"/>
      <c r="U49" s="136"/>
      <c r="V49" s="136"/>
      <c r="W49" s="136"/>
      <c r="X49" s="136"/>
      <c r="Y49" s="136"/>
      <c r="Z49" s="136"/>
      <c r="AA49" s="138"/>
      <c r="AC49" s="126" t="s">
        <v>37</v>
      </c>
      <c r="AD49" s="136"/>
      <c r="AE49" s="136"/>
      <c r="AF49" s="136"/>
      <c r="AG49" s="136"/>
      <c r="AH49" s="136"/>
      <c r="AI49" s="136"/>
      <c r="AJ49" s="136"/>
      <c r="AK49" s="136"/>
      <c r="AL49" s="136"/>
      <c r="AM49" s="138"/>
      <c r="AO49" s="126" t="s">
        <v>37</v>
      </c>
      <c r="AP49" s="136" t="s">
        <v>20</v>
      </c>
      <c r="AQ49" s="136" t="s">
        <v>20</v>
      </c>
      <c r="AR49" s="136" t="s">
        <v>20</v>
      </c>
      <c r="AS49" s="136"/>
      <c r="AT49" s="136" t="s">
        <v>20</v>
      </c>
      <c r="AU49" s="136" t="s">
        <v>20</v>
      </c>
      <c r="AV49" s="136"/>
      <c r="AW49" s="136"/>
      <c r="AX49" s="136" t="s">
        <v>20</v>
      </c>
      <c r="AY49" s="138"/>
      <c r="BA49" s="115" t="s">
        <v>37</v>
      </c>
      <c r="BB49" s="111">
        <v>100</v>
      </c>
      <c r="BC49" s="111">
        <v>80</v>
      </c>
      <c r="BD49" s="111">
        <v>100</v>
      </c>
      <c r="BE49" s="111"/>
      <c r="BF49" s="111">
        <v>10</v>
      </c>
      <c r="BG49" s="111">
        <v>0</v>
      </c>
      <c r="BH49" s="111"/>
      <c r="BI49" s="111"/>
      <c r="BJ49" s="111">
        <v>0</v>
      </c>
      <c r="BK49" s="112">
        <v>0</v>
      </c>
      <c r="BM49" s="115" t="s">
        <v>37</v>
      </c>
      <c r="BN49" s="111">
        <v>100</v>
      </c>
      <c r="BO49" s="111">
        <v>80</v>
      </c>
      <c r="BP49" s="111">
        <v>100</v>
      </c>
      <c r="BQ49" s="111"/>
      <c r="BR49" s="111">
        <v>10</v>
      </c>
      <c r="BS49" s="111">
        <v>0</v>
      </c>
      <c r="BT49" s="111">
        <v>0</v>
      </c>
      <c r="BU49" s="111">
        <v>0</v>
      </c>
      <c r="BV49" s="111"/>
      <c r="BW49" s="112">
        <v>0</v>
      </c>
      <c r="BY49" s="46">
        <v>0</v>
      </c>
      <c r="BZ49" s="44">
        <v>100</v>
      </c>
      <c r="CA49" s="44">
        <v>0</v>
      </c>
      <c r="CB49" s="44">
        <v>0</v>
      </c>
      <c r="CC49" s="44">
        <v>10</v>
      </c>
      <c r="CD49" s="44">
        <v>100</v>
      </c>
      <c r="CE49" s="44">
        <v>80</v>
      </c>
      <c r="CF49" s="44">
        <v>0</v>
      </c>
      <c r="CG49" s="44">
        <v>0</v>
      </c>
      <c r="CH49" s="44">
        <v>0</v>
      </c>
      <c r="CI49" s="46">
        <f t="shared" si="1"/>
        <v>290</v>
      </c>
    </row>
    <row r="50" spans="2:87" s="109" customFormat="1" ht="24.95" customHeight="1" x14ac:dyDescent="0.25">
      <c r="B50" s="88" t="s">
        <v>233</v>
      </c>
      <c r="C50"/>
      <c r="D50" s="126" t="s">
        <v>59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8"/>
      <c r="Q50" s="126" t="s">
        <v>59</v>
      </c>
      <c r="R50" s="136"/>
      <c r="S50" s="136"/>
      <c r="T50" s="136"/>
      <c r="U50" s="136"/>
      <c r="V50" s="136"/>
      <c r="W50" s="136"/>
      <c r="X50" s="136"/>
      <c r="Y50" s="136"/>
      <c r="Z50" s="136"/>
      <c r="AA50" s="138"/>
      <c r="AC50" s="126" t="s">
        <v>59</v>
      </c>
      <c r="AD50" s="136"/>
      <c r="AE50" s="136"/>
      <c r="AF50" s="136"/>
      <c r="AG50" s="136"/>
      <c r="AH50" s="136"/>
      <c r="AI50" s="136"/>
      <c r="AJ50" s="136"/>
      <c r="AK50" s="136"/>
      <c r="AL50" s="136"/>
      <c r="AM50" s="138"/>
      <c r="AO50" s="126" t="s">
        <v>59</v>
      </c>
      <c r="AP50" s="136" t="s">
        <v>20</v>
      </c>
      <c r="AQ50" s="136" t="s">
        <v>20</v>
      </c>
      <c r="AR50" s="136" t="s">
        <v>20</v>
      </c>
      <c r="AS50" s="136"/>
      <c r="AT50" s="136" t="s">
        <v>20</v>
      </c>
      <c r="AU50" s="136" t="s">
        <v>20</v>
      </c>
      <c r="AV50" s="136"/>
      <c r="AW50" s="136"/>
      <c r="AX50" s="136" t="s">
        <v>20</v>
      </c>
      <c r="AY50" s="138"/>
      <c r="BA50" s="115" t="s">
        <v>59</v>
      </c>
      <c r="BB50" s="111"/>
      <c r="BC50" s="111"/>
      <c r="BD50" s="111"/>
      <c r="BE50" s="111"/>
      <c r="BF50" s="111"/>
      <c r="BG50" s="111"/>
      <c r="BH50" s="111"/>
      <c r="BI50" s="111"/>
      <c r="BJ50" s="111"/>
      <c r="BK50" s="112"/>
      <c r="BM50" s="115"/>
      <c r="BN50" s="111"/>
      <c r="BO50" s="111"/>
      <c r="BP50" s="111"/>
      <c r="BQ50" s="111"/>
      <c r="BR50" s="111"/>
      <c r="BS50" s="111"/>
      <c r="BT50" s="111"/>
      <c r="BU50" s="111"/>
      <c r="BV50" s="111"/>
      <c r="BW50" s="112"/>
      <c r="BY50" s="46"/>
      <c r="BZ50" s="44"/>
      <c r="CA50" s="44"/>
      <c r="CB50" s="44"/>
      <c r="CC50" s="44"/>
      <c r="CD50" s="44"/>
      <c r="CE50" s="44"/>
      <c r="CF50" s="44"/>
      <c r="CG50" s="44"/>
      <c r="CH50" s="44"/>
      <c r="CI50" s="46"/>
    </row>
    <row r="51" spans="2:87" s="109" customFormat="1" ht="24.95" customHeight="1" x14ac:dyDescent="0.25">
      <c r="B51" s="88" t="s">
        <v>28</v>
      </c>
      <c r="C51"/>
      <c r="D51" s="126" t="s">
        <v>28</v>
      </c>
      <c r="E51" s="127"/>
      <c r="F51" s="137"/>
      <c r="G51" s="137"/>
      <c r="H51" s="137"/>
      <c r="I51" s="137"/>
      <c r="J51" s="137"/>
      <c r="K51" s="136"/>
      <c r="L51" s="136"/>
      <c r="M51" s="137"/>
      <c r="N51" s="137"/>
      <c r="Q51" s="126" t="s">
        <v>28</v>
      </c>
      <c r="R51" s="127"/>
      <c r="S51" s="137"/>
      <c r="T51" s="137"/>
      <c r="U51" s="137"/>
      <c r="V51" s="137"/>
      <c r="W51" s="137"/>
      <c r="X51" s="136"/>
      <c r="Y51" s="136"/>
      <c r="Z51" s="137"/>
      <c r="AA51" s="137"/>
      <c r="AC51" s="126" t="s">
        <v>28</v>
      </c>
      <c r="AD51" s="127">
        <v>30</v>
      </c>
      <c r="AE51" s="137">
        <v>13</v>
      </c>
      <c r="AF51" s="137">
        <v>5</v>
      </c>
      <c r="AG51" s="137">
        <v>10</v>
      </c>
      <c r="AH51" s="137">
        <v>4</v>
      </c>
      <c r="AI51" s="137">
        <v>5</v>
      </c>
      <c r="AJ51" s="136">
        <v>0</v>
      </c>
      <c r="AK51" s="136">
        <v>0</v>
      </c>
      <c r="AL51" s="137">
        <v>2</v>
      </c>
      <c r="AM51" s="137">
        <v>1</v>
      </c>
      <c r="AO51" s="126" t="s">
        <v>28</v>
      </c>
      <c r="AP51" s="127">
        <v>30</v>
      </c>
      <c r="AQ51" s="137">
        <v>13</v>
      </c>
      <c r="AR51" s="137">
        <v>5</v>
      </c>
      <c r="AS51" s="137">
        <v>10</v>
      </c>
      <c r="AT51" s="137">
        <v>4</v>
      </c>
      <c r="AU51" s="137">
        <v>5</v>
      </c>
      <c r="AV51" s="136"/>
      <c r="AW51" s="136"/>
      <c r="AX51" s="137">
        <v>2</v>
      </c>
      <c r="AY51" s="137">
        <v>1</v>
      </c>
      <c r="BA51" s="115" t="s">
        <v>28</v>
      </c>
      <c r="BB51" s="111">
        <v>35</v>
      </c>
      <c r="BC51" s="111">
        <v>10</v>
      </c>
      <c r="BD51" s="111">
        <v>10</v>
      </c>
      <c r="BE51" s="111">
        <v>10</v>
      </c>
      <c r="BF51" s="111">
        <v>5</v>
      </c>
      <c r="BG51" s="111">
        <v>6</v>
      </c>
      <c r="BH51" s="111"/>
      <c r="BI51" s="111">
        <v>5</v>
      </c>
      <c r="BJ51" s="111">
        <v>5</v>
      </c>
      <c r="BK51" s="111">
        <v>1</v>
      </c>
      <c r="BM51" s="115" t="s">
        <v>28</v>
      </c>
      <c r="BN51" s="111">
        <v>1</v>
      </c>
      <c r="BO51" s="111">
        <v>90</v>
      </c>
      <c r="BP51" s="111">
        <v>10</v>
      </c>
      <c r="BQ51" s="111">
        <v>10</v>
      </c>
      <c r="BR51" s="111">
        <v>5</v>
      </c>
      <c r="BS51" s="111">
        <v>5</v>
      </c>
      <c r="BT51" s="111">
        <v>0</v>
      </c>
      <c r="BU51" s="111">
        <v>100</v>
      </c>
      <c r="BV51" s="111">
        <v>5</v>
      </c>
      <c r="BW51" s="111">
        <v>1</v>
      </c>
      <c r="BY51" s="44">
        <v>1</v>
      </c>
      <c r="BZ51" s="44">
        <v>10</v>
      </c>
      <c r="CA51" s="44">
        <v>5</v>
      </c>
      <c r="CB51" s="44">
        <v>10</v>
      </c>
      <c r="CC51" s="44">
        <v>5</v>
      </c>
      <c r="CD51" s="44">
        <v>1</v>
      </c>
      <c r="CE51" s="44">
        <v>90</v>
      </c>
      <c r="CF51" s="44">
        <v>5</v>
      </c>
      <c r="CG51" s="44">
        <v>0</v>
      </c>
      <c r="CH51" s="44">
        <v>100</v>
      </c>
      <c r="CI51" s="44">
        <f>SUM(BY51:CH51)</f>
        <v>227</v>
      </c>
    </row>
    <row r="52" spans="2:87" ht="24.95" customHeight="1" x14ac:dyDescent="0.25">
      <c r="B52"/>
      <c r="C52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</row>
    <row r="53" spans="2:87" ht="32.25" customHeight="1" x14ac:dyDescent="0.25">
      <c r="D53" s="124"/>
      <c r="E53" s="124"/>
      <c r="F53" s="124"/>
      <c r="G53" s="124"/>
      <c r="H53" s="124"/>
      <c r="I53" s="124"/>
      <c r="J53" s="124"/>
      <c r="K53" s="124"/>
      <c r="L53" s="140" t="s">
        <v>222</v>
      </c>
      <c r="M53" s="141" t="s">
        <v>223</v>
      </c>
      <c r="N53" s="142" t="s">
        <v>224</v>
      </c>
      <c r="Q53" s="124"/>
      <c r="R53" s="124"/>
      <c r="S53" s="124"/>
      <c r="T53" s="124"/>
      <c r="U53" s="124"/>
      <c r="V53" s="124"/>
      <c r="W53" s="124"/>
      <c r="X53" s="124"/>
      <c r="Y53" s="140" t="s">
        <v>222</v>
      </c>
      <c r="Z53" s="141" t="s">
        <v>223</v>
      </c>
      <c r="AA53" s="142" t="s">
        <v>224</v>
      </c>
      <c r="AC53" s="124"/>
      <c r="AD53" s="124"/>
      <c r="AE53" s="124"/>
      <c r="AF53" s="124"/>
      <c r="AG53" s="124"/>
      <c r="AH53" s="124"/>
      <c r="AI53" s="124"/>
      <c r="AJ53" s="124"/>
      <c r="AK53" s="140" t="s">
        <v>222</v>
      </c>
      <c r="AL53" s="141" t="s">
        <v>223</v>
      </c>
      <c r="AM53" s="142" t="s">
        <v>224</v>
      </c>
      <c r="AO53" s="124"/>
      <c r="AP53" s="124"/>
      <c r="AQ53" s="124"/>
      <c r="AR53" s="124"/>
      <c r="AS53" s="124"/>
      <c r="AT53" s="124"/>
      <c r="AU53" s="124"/>
      <c r="AV53" s="124"/>
      <c r="AW53" s="140" t="s">
        <v>222</v>
      </c>
      <c r="AX53" s="141" t="s">
        <v>223</v>
      </c>
      <c r="AY53" s="142" t="s">
        <v>224</v>
      </c>
      <c r="BI53" s="106" t="s">
        <v>222</v>
      </c>
      <c r="BJ53" s="107" t="s">
        <v>223</v>
      </c>
      <c r="BK53" s="108" t="s">
        <v>224</v>
      </c>
    </row>
    <row r="55" spans="2:87" x14ac:dyDescent="0.25">
      <c r="D55" t="s">
        <v>62</v>
      </c>
      <c r="E55" s="15" t="s">
        <v>20</v>
      </c>
      <c r="F55" s="15" t="s">
        <v>20</v>
      </c>
      <c r="G55" s="16" t="s">
        <v>20</v>
      </c>
      <c r="H55" s="15" t="s">
        <v>20</v>
      </c>
      <c r="I55" s="15" t="s">
        <v>20</v>
      </c>
      <c r="J55" s="15" t="s">
        <v>20</v>
      </c>
      <c r="K55" s="15" t="s">
        <v>20</v>
      </c>
      <c r="L55" s="15" t="s">
        <v>20</v>
      </c>
      <c r="M55" s="15" t="s">
        <v>20</v>
      </c>
      <c r="N55" s="16" t="s">
        <v>20</v>
      </c>
      <c r="Q55" t="s">
        <v>62</v>
      </c>
      <c r="R55" s="15" t="s">
        <v>20</v>
      </c>
      <c r="S55" s="15" t="s">
        <v>20</v>
      </c>
      <c r="T55" s="16" t="s">
        <v>20</v>
      </c>
      <c r="U55" s="15" t="s">
        <v>20</v>
      </c>
      <c r="V55" s="15" t="s">
        <v>20</v>
      </c>
      <c r="W55" s="15" t="s">
        <v>20</v>
      </c>
      <c r="X55" s="15" t="s">
        <v>20</v>
      </c>
      <c r="Y55" s="15" t="s">
        <v>20</v>
      </c>
      <c r="Z55" s="15" t="s">
        <v>20</v>
      </c>
      <c r="AA55" s="16" t="s">
        <v>20</v>
      </c>
      <c r="AC55" t="s">
        <v>62</v>
      </c>
      <c r="AD55" s="15" t="s">
        <v>20</v>
      </c>
      <c r="AE55" s="15" t="s">
        <v>20</v>
      </c>
      <c r="AF55" s="16" t="s">
        <v>20</v>
      </c>
      <c r="AG55" s="15" t="s">
        <v>20</v>
      </c>
      <c r="AH55" s="15" t="s">
        <v>20</v>
      </c>
      <c r="AI55" s="15" t="s">
        <v>20</v>
      </c>
      <c r="AJ55" s="15" t="s">
        <v>20</v>
      </c>
      <c r="AK55" s="15" t="s">
        <v>20</v>
      </c>
      <c r="AL55" s="15" t="s">
        <v>20</v>
      </c>
      <c r="AM55" s="16" t="s">
        <v>20</v>
      </c>
      <c r="AO55" t="s">
        <v>62</v>
      </c>
      <c r="AP55" s="15" t="s">
        <v>20</v>
      </c>
      <c r="AQ55" s="15" t="s">
        <v>20</v>
      </c>
      <c r="AR55" s="16" t="s">
        <v>20</v>
      </c>
      <c r="AS55" s="15" t="s">
        <v>20</v>
      </c>
      <c r="AT55" s="15" t="s">
        <v>20</v>
      </c>
      <c r="AU55" s="15" t="s">
        <v>20</v>
      </c>
      <c r="AV55" s="15" t="s">
        <v>20</v>
      </c>
      <c r="AW55" s="15" t="s">
        <v>20</v>
      </c>
      <c r="AX55" s="15" t="s">
        <v>20</v>
      </c>
      <c r="AY55" s="16" t="s">
        <v>20</v>
      </c>
      <c r="BA55" t="s">
        <v>62</v>
      </c>
      <c r="BB55" s="15" t="s">
        <v>20</v>
      </c>
      <c r="BC55" s="15" t="s">
        <v>20</v>
      </c>
      <c r="BD55" s="16" t="s">
        <v>20</v>
      </c>
      <c r="BE55" s="15" t="s">
        <v>20</v>
      </c>
      <c r="BF55" s="15" t="s">
        <v>20</v>
      </c>
      <c r="BG55" s="15" t="s">
        <v>20</v>
      </c>
      <c r="BH55" s="15" t="s">
        <v>20</v>
      </c>
      <c r="BI55" s="15" t="s">
        <v>20</v>
      </c>
      <c r="BJ55" s="15" t="s">
        <v>20</v>
      </c>
      <c r="BK55" s="16" t="s">
        <v>20</v>
      </c>
      <c r="BM55" t="s">
        <v>62</v>
      </c>
      <c r="BN55" s="15" t="s">
        <v>20</v>
      </c>
      <c r="BO55" s="15" t="s">
        <v>20</v>
      </c>
      <c r="BP55" s="16" t="s">
        <v>20</v>
      </c>
      <c r="BQ55" s="15" t="s">
        <v>20</v>
      </c>
      <c r="BR55" s="15" t="s">
        <v>20</v>
      </c>
      <c r="BS55" s="15" t="s">
        <v>20</v>
      </c>
      <c r="BT55" s="15" t="s">
        <v>20</v>
      </c>
      <c r="BU55" s="15" t="s">
        <v>20</v>
      </c>
      <c r="BV55" s="15" t="s">
        <v>20</v>
      </c>
      <c r="BW55" s="16" t="s">
        <v>20</v>
      </c>
      <c r="BY55" s="16" t="s">
        <v>20</v>
      </c>
      <c r="BZ55" s="16" t="s">
        <v>20</v>
      </c>
      <c r="CA55" s="15" t="s">
        <v>20</v>
      </c>
      <c r="CB55" s="15" t="s">
        <v>20</v>
      </c>
      <c r="CC55" s="15" t="s">
        <v>20</v>
      </c>
      <c r="CD55" s="15" t="s">
        <v>20</v>
      </c>
      <c r="CE55" s="15" t="s">
        <v>20</v>
      </c>
      <c r="CF55" s="15" t="s">
        <v>20</v>
      </c>
      <c r="CG55" s="15" t="s">
        <v>20</v>
      </c>
      <c r="CH55" s="15" t="s">
        <v>20</v>
      </c>
      <c r="CI55" s="16">
        <f>SUM(BY55:CH55)</f>
        <v>0</v>
      </c>
    </row>
    <row r="58" spans="2:87" ht="15.75" x14ac:dyDescent="0.25">
      <c r="BI58" s="106" t="s">
        <v>222</v>
      </c>
      <c r="BJ58" s="107" t="s">
        <v>223</v>
      </c>
      <c r="BK58" s="108" t="s">
        <v>224</v>
      </c>
    </row>
    <row r="60" spans="2:87" x14ac:dyDescent="0.25">
      <c r="J60" s="1" t="s">
        <v>214</v>
      </c>
      <c r="W60" s="1" t="s">
        <v>214</v>
      </c>
      <c r="AI60" s="1" t="s">
        <v>214</v>
      </c>
      <c r="AU60" s="1" t="s">
        <v>214</v>
      </c>
    </row>
    <row r="61" spans="2:87" x14ac:dyDescent="0.25">
      <c r="J61" s="97" t="s">
        <v>212</v>
      </c>
      <c r="K61" s="97" t="s">
        <v>213</v>
      </c>
      <c r="W61" s="97" t="s">
        <v>212</v>
      </c>
      <c r="X61" s="97" t="s">
        <v>213</v>
      </c>
      <c r="AI61" s="97" t="s">
        <v>212</v>
      </c>
      <c r="AJ61" s="97" t="s">
        <v>213</v>
      </c>
      <c r="AU61" s="97" t="s">
        <v>212</v>
      </c>
      <c r="AV61" s="97" t="s">
        <v>213</v>
      </c>
    </row>
    <row r="63" spans="2:87" x14ac:dyDescent="0.25">
      <c r="E63" s="1" t="s">
        <v>266</v>
      </c>
      <c r="R63" s="1" t="s">
        <v>248</v>
      </c>
      <c r="AD63" s="1" t="s">
        <v>248</v>
      </c>
      <c r="AP63" s="1" t="s">
        <v>221</v>
      </c>
    </row>
    <row r="64" spans="2:87" ht="63" x14ac:dyDescent="0.25">
      <c r="D64" s="66"/>
      <c r="E64" s="12" t="s">
        <v>7</v>
      </c>
      <c r="F64" s="12" t="s">
        <v>13</v>
      </c>
      <c r="G64" s="12" t="s">
        <v>8</v>
      </c>
      <c r="H64" s="12" t="s">
        <v>9</v>
      </c>
      <c r="I64" s="12" t="s">
        <v>10</v>
      </c>
      <c r="J64" s="12" t="s">
        <v>11</v>
      </c>
      <c r="K64" s="12" t="s">
        <v>12</v>
      </c>
      <c r="L64" s="12" t="s">
        <v>14</v>
      </c>
      <c r="M64" s="12" t="s">
        <v>15</v>
      </c>
      <c r="N64" s="12" t="s">
        <v>16</v>
      </c>
      <c r="Q64" s="66"/>
      <c r="R64" s="12" t="s">
        <v>7</v>
      </c>
      <c r="S64" s="12" t="s">
        <v>13</v>
      </c>
      <c r="T64" s="12" t="s">
        <v>8</v>
      </c>
      <c r="U64" s="12" t="s">
        <v>9</v>
      </c>
      <c r="V64" s="12" t="s">
        <v>10</v>
      </c>
      <c r="W64" s="12" t="s">
        <v>11</v>
      </c>
      <c r="X64" s="12" t="s">
        <v>12</v>
      </c>
      <c r="Y64" s="12" t="s">
        <v>14</v>
      </c>
      <c r="Z64" s="12" t="s">
        <v>15</v>
      </c>
      <c r="AA64" s="12" t="s">
        <v>16</v>
      </c>
      <c r="AC64" s="66"/>
      <c r="AD64" s="12" t="s">
        <v>7</v>
      </c>
      <c r="AE64" s="12" t="s">
        <v>13</v>
      </c>
      <c r="AF64" s="12" t="s">
        <v>8</v>
      </c>
      <c r="AG64" s="12" t="s">
        <v>9</v>
      </c>
      <c r="AH64" s="12" t="s">
        <v>10</v>
      </c>
      <c r="AI64" s="12" t="s">
        <v>11</v>
      </c>
      <c r="AJ64" s="12" t="s">
        <v>12</v>
      </c>
      <c r="AK64" s="12" t="s">
        <v>14</v>
      </c>
      <c r="AL64" s="12" t="s">
        <v>15</v>
      </c>
      <c r="AM64" s="12" t="s">
        <v>16</v>
      </c>
      <c r="AO64" s="66"/>
      <c r="AP64" s="12" t="s">
        <v>7</v>
      </c>
      <c r="AQ64" s="12" t="s">
        <v>13</v>
      </c>
      <c r="AR64" s="12" t="s">
        <v>8</v>
      </c>
      <c r="AS64" s="12" t="s">
        <v>9</v>
      </c>
      <c r="AT64" s="12" t="s">
        <v>10</v>
      </c>
      <c r="AU64" s="12" t="s">
        <v>11</v>
      </c>
      <c r="AV64" s="12" t="s">
        <v>12</v>
      </c>
      <c r="AW64" s="12" t="s">
        <v>14</v>
      </c>
      <c r="AX64" s="12" t="s">
        <v>15</v>
      </c>
      <c r="AY64" s="12" t="s">
        <v>16</v>
      </c>
    </row>
    <row r="65" spans="4:51" x14ac:dyDescent="0.25">
      <c r="D65" s="66" t="s">
        <v>17</v>
      </c>
      <c r="E65" s="66">
        <f>E9-R9</f>
        <v>85</v>
      </c>
      <c r="F65" s="66">
        <f>F9-S9</f>
        <v>0</v>
      </c>
      <c r="G65" s="66">
        <f t="shared" ref="G65:N65" si="2">G9-T9</f>
        <v>0</v>
      </c>
      <c r="H65" s="66">
        <f t="shared" si="2"/>
        <v>0</v>
      </c>
      <c r="I65" s="66">
        <f t="shared" si="2"/>
        <v>40</v>
      </c>
      <c r="J65" s="66">
        <f t="shared" si="2"/>
        <v>60</v>
      </c>
      <c r="K65" s="66">
        <f t="shared" si="2"/>
        <v>90</v>
      </c>
      <c r="L65" s="66">
        <f t="shared" si="2"/>
        <v>90</v>
      </c>
      <c r="M65" s="66">
        <f t="shared" si="2"/>
        <v>60</v>
      </c>
      <c r="N65" s="66">
        <f t="shared" si="2"/>
        <v>0</v>
      </c>
      <c r="Q65" s="66" t="s">
        <v>17</v>
      </c>
      <c r="R65" s="66">
        <f>R9-AD9</f>
        <v>-80</v>
      </c>
      <c r="S65" s="66">
        <f t="shared" ref="S65:S68" si="3">S9-AE9</f>
        <v>0</v>
      </c>
      <c r="T65" s="66">
        <f t="shared" ref="T65:T66" si="4">T9-AF9</f>
        <v>0</v>
      </c>
      <c r="U65" s="66">
        <f t="shared" ref="U65:U107" si="5">U9-AG9</f>
        <v>0</v>
      </c>
      <c r="V65" s="66">
        <f t="shared" ref="V65:V72" si="6">V9-AH9</f>
        <v>-40</v>
      </c>
      <c r="W65" s="66">
        <f t="shared" ref="W65:W66" si="7">W9-AI9</f>
        <v>-60</v>
      </c>
      <c r="X65" s="66">
        <f t="shared" ref="X65:X66" si="8">X9-AJ9</f>
        <v>-90</v>
      </c>
      <c r="Y65" s="66">
        <f t="shared" ref="Y65:Y66" si="9">Y9-AK9</f>
        <v>-90</v>
      </c>
      <c r="Z65" s="66">
        <f t="shared" ref="Z65:Z72" si="10">Z9-AL9</f>
        <v>-60</v>
      </c>
      <c r="AA65" s="66">
        <f t="shared" ref="AA65:AA75" si="11">AA9-AM9</f>
        <v>0</v>
      </c>
      <c r="AC65" s="66" t="s">
        <v>17</v>
      </c>
      <c r="AD65" s="66">
        <f>AD9-AP9</f>
        <v>0</v>
      </c>
      <c r="AE65" s="66">
        <f t="shared" ref="AE65:AE68" si="12">AE9-AQ9</f>
        <v>0</v>
      </c>
      <c r="AF65" s="66">
        <f t="shared" ref="AF65:AF66" si="13">AF9-AR9</f>
        <v>0</v>
      </c>
      <c r="AG65" s="66">
        <f t="shared" ref="AG65:AG107" si="14">AG9-AS9</f>
        <v>0</v>
      </c>
      <c r="AH65" s="66">
        <f t="shared" ref="AH65:AH72" si="15">AH9-AT9</f>
        <v>0</v>
      </c>
      <c r="AI65" s="66">
        <f t="shared" ref="AI65:AI66" si="16">AI9-AU9</f>
        <v>0</v>
      </c>
      <c r="AJ65" s="66">
        <f t="shared" ref="AJ65:AJ66" si="17">AJ9-AV9</f>
        <v>0</v>
      </c>
      <c r="AK65" s="66">
        <f t="shared" ref="AK65:AK66" si="18">AK9-AW9</f>
        <v>0</v>
      </c>
      <c r="AL65" s="66">
        <f t="shared" ref="AL65:AL72" si="19">AL9-AX9</f>
        <v>0</v>
      </c>
      <c r="AM65" s="66">
        <f t="shared" ref="AM65:AM75" si="20">AM9-AY9</f>
        <v>0</v>
      </c>
      <c r="AO65" s="66" t="s">
        <v>17</v>
      </c>
      <c r="AP65" s="66">
        <f>AP9-BB9</f>
        <v>0</v>
      </c>
      <c r="AQ65" s="66">
        <f t="shared" ref="AQ65:AY65" si="21">AQ9-BC9</f>
        <v>0</v>
      </c>
      <c r="AR65" s="66">
        <f t="shared" si="21"/>
        <v>0</v>
      </c>
      <c r="AS65" s="66">
        <f t="shared" si="21"/>
        <v>0</v>
      </c>
      <c r="AT65" s="66">
        <f t="shared" si="21"/>
        <v>0</v>
      </c>
      <c r="AU65" s="66">
        <f t="shared" si="21"/>
        <v>0</v>
      </c>
      <c r="AV65" s="66">
        <f t="shared" si="21"/>
        <v>0</v>
      </c>
      <c r="AW65" s="66">
        <f t="shared" si="21"/>
        <v>0</v>
      </c>
      <c r="AX65" s="66">
        <f t="shared" si="21"/>
        <v>0</v>
      </c>
      <c r="AY65" s="66">
        <f t="shared" si="21"/>
        <v>0</v>
      </c>
    </row>
    <row r="66" spans="4:51" x14ac:dyDescent="0.25">
      <c r="D66" s="66" t="s">
        <v>33</v>
      </c>
      <c r="E66" s="66">
        <f t="shared" ref="E66:E107" si="22">E10-R10</f>
        <v>0</v>
      </c>
      <c r="F66" s="66">
        <f t="shared" ref="F66:F107" si="23">F10-S10</f>
        <v>0</v>
      </c>
      <c r="G66" s="66">
        <f t="shared" ref="G66:G107" si="24">G10-T10</f>
        <v>0</v>
      </c>
      <c r="H66" s="66">
        <f t="shared" ref="H66:H107" si="25">H10-U10</f>
        <v>0</v>
      </c>
      <c r="I66" s="66">
        <f t="shared" ref="I66:I107" si="26">I10-V10</f>
        <v>0</v>
      </c>
      <c r="J66" s="66">
        <f t="shared" ref="J66:J107" si="27">J10-W10</f>
        <v>0</v>
      </c>
      <c r="K66" s="66">
        <f t="shared" ref="K66:K107" si="28">K10-X10</f>
        <v>0</v>
      </c>
      <c r="L66" s="66">
        <f t="shared" ref="L66:L107" si="29">L10-Y10</f>
        <v>0</v>
      </c>
      <c r="M66" s="66">
        <f t="shared" ref="M66:M107" si="30">M10-Z10</f>
        <v>0</v>
      </c>
      <c r="N66" s="66">
        <f t="shared" ref="N66:N107" si="31">N10-AA10</f>
        <v>0</v>
      </c>
      <c r="Q66" s="66" t="s">
        <v>33</v>
      </c>
      <c r="R66" s="66">
        <f t="shared" ref="R66:R67" si="32">R10-AD10</f>
        <v>0</v>
      </c>
      <c r="S66" s="66">
        <f t="shared" si="3"/>
        <v>0</v>
      </c>
      <c r="T66" s="66">
        <f t="shared" si="4"/>
        <v>0</v>
      </c>
      <c r="U66" s="66">
        <f t="shared" si="5"/>
        <v>0</v>
      </c>
      <c r="V66" s="66">
        <f t="shared" si="6"/>
        <v>0</v>
      </c>
      <c r="W66" s="66">
        <f t="shared" si="7"/>
        <v>0</v>
      </c>
      <c r="X66" s="66">
        <f t="shared" si="8"/>
        <v>0</v>
      </c>
      <c r="Y66" s="66">
        <f t="shared" si="9"/>
        <v>0</v>
      </c>
      <c r="Z66" s="66">
        <f t="shared" si="10"/>
        <v>0</v>
      </c>
      <c r="AA66" s="66">
        <f t="shared" si="11"/>
        <v>0</v>
      </c>
      <c r="AC66" s="66" t="s">
        <v>33</v>
      </c>
      <c r="AD66" s="66">
        <f t="shared" ref="AD66:AD67" si="33">AD10-AP10</f>
        <v>0</v>
      </c>
      <c r="AE66" s="66">
        <f t="shared" si="12"/>
        <v>0</v>
      </c>
      <c r="AF66" s="66">
        <f t="shared" si="13"/>
        <v>0</v>
      </c>
      <c r="AG66" s="66">
        <f t="shared" si="14"/>
        <v>0</v>
      </c>
      <c r="AH66" s="66">
        <f t="shared" si="15"/>
        <v>0</v>
      </c>
      <c r="AI66" s="66">
        <f t="shared" si="16"/>
        <v>0</v>
      </c>
      <c r="AJ66" s="66">
        <f t="shared" si="17"/>
        <v>0</v>
      </c>
      <c r="AK66" s="66">
        <f t="shared" si="18"/>
        <v>0</v>
      </c>
      <c r="AL66" s="66">
        <f t="shared" si="19"/>
        <v>0</v>
      </c>
      <c r="AM66" s="66">
        <f t="shared" si="20"/>
        <v>0</v>
      </c>
      <c r="AO66" s="66" t="s">
        <v>33</v>
      </c>
      <c r="AP66" s="66">
        <f t="shared" ref="AP66:AP107" si="34">AP10-BB10</f>
        <v>0</v>
      </c>
      <c r="AQ66" s="66">
        <f t="shared" ref="AQ66:AQ107" si="35">AQ10-BC10</f>
        <v>0</v>
      </c>
      <c r="AR66" s="66">
        <f t="shared" ref="AR66:AR107" si="36">AR10-BD10</f>
        <v>0</v>
      </c>
      <c r="AS66" s="66">
        <f t="shared" ref="AS66:AS107" si="37">AS10-BE10</f>
        <v>0</v>
      </c>
      <c r="AT66" s="66">
        <f t="shared" ref="AT66:AT107" si="38">AT10-BF10</f>
        <v>0</v>
      </c>
      <c r="AU66" s="66">
        <f t="shared" ref="AU66:AU107" si="39">AU10-BG10</f>
        <v>0</v>
      </c>
      <c r="AV66" s="66">
        <f t="shared" ref="AV66:AV107" si="40">AV10-BH10</f>
        <v>0</v>
      </c>
      <c r="AW66" s="66">
        <f t="shared" ref="AW66:AW107" si="41">AW10-BI10</f>
        <v>0</v>
      </c>
      <c r="AX66" s="66">
        <f t="shared" ref="AX66:AX107" si="42">AX10-BJ10</f>
        <v>0</v>
      </c>
      <c r="AY66" s="66">
        <f t="shared" ref="AY66:AY107" si="43">AY10-BK10</f>
        <v>0</v>
      </c>
    </row>
    <row r="67" spans="4:51" x14ac:dyDescent="0.25">
      <c r="D67" s="66" t="s">
        <v>25</v>
      </c>
      <c r="E67" s="66">
        <f t="shared" si="22"/>
        <v>0</v>
      </c>
      <c r="F67" s="66">
        <f t="shared" si="23"/>
        <v>0</v>
      </c>
      <c r="G67" s="66">
        <f t="shared" si="24"/>
        <v>0</v>
      </c>
      <c r="H67" s="66">
        <f t="shared" si="25"/>
        <v>0</v>
      </c>
      <c r="I67" s="66">
        <f t="shared" si="26"/>
        <v>0</v>
      </c>
      <c r="J67" s="66">
        <f t="shared" si="27"/>
        <v>0</v>
      </c>
      <c r="K67" s="66">
        <f t="shared" si="28"/>
        <v>0</v>
      </c>
      <c r="L67" s="66">
        <f t="shared" si="29"/>
        <v>0</v>
      </c>
      <c r="M67" s="66">
        <f t="shared" si="30"/>
        <v>0</v>
      </c>
      <c r="N67" s="66">
        <f t="shared" si="31"/>
        <v>0</v>
      </c>
      <c r="Q67" s="66" t="s">
        <v>25</v>
      </c>
      <c r="R67" s="66">
        <f t="shared" si="32"/>
        <v>0</v>
      </c>
      <c r="S67" s="66">
        <f t="shared" si="3"/>
        <v>0</v>
      </c>
      <c r="T67" s="66"/>
      <c r="U67" s="66">
        <f t="shared" si="5"/>
        <v>0</v>
      </c>
      <c r="V67" s="66">
        <f t="shared" si="6"/>
        <v>0</v>
      </c>
      <c r="W67" s="66"/>
      <c r="X67" s="66"/>
      <c r="Y67" s="66"/>
      <c r="Z67" s="66">
        <f t="shared" si="10"/>
        <v>0</v>
      </c>
      <c r="AA67" s="66">
        <f t="shared" si="11"/>
        <v>0</v>
      </c>
      <c r="AC67" s="66" t="s">
        <v>25</v>
      </c>
      <c r="AD67" s="66">
        <f t="shared" si="33"/>
        <v>0</v>
      </c>
      <c r="AE67" s="66">
        <f t="shared" si="12"/>
        <v>0</v>
      </c>
      <c r="AF67" s="66"/>
      <c r="AG67" s="66">
        <f t="shared" si="14"/>
        <v>0</v>
      </c>
      <c r="AH67" s="66">
        <f t="shared" si="15"/>
        <v>0</v>
      </c>
      <c r="AI67" s="66"/>
      <c r="AJ67" s="66"/>
      <c r="AK67" s="66"/>
      <c r="AL67" s="66">
        <f t="shared" si="19"/>
        <v>0</v>
      </c>
      <c r="AM67" s="66">
        <f t="shared" si="20"/>
        <v>0</v>
      </c>
      <c r="AO67" s="66" t="s">
        <v>25</v>
      </c>
      <c r="AP67" s="66">
        <f t="shared" si="34"/>
        <v>0</v>
      </c>
      <c r="AQ67" s="66">
        <f t="shared" si="35"/>
        <v>0</v>
      </c>
      <c r="AR67" s="66"/>
      <c r="AS67" s="66">
        <f t="shared" si="37"/>
        <v>0</v>
      </c>
      <c r="AT67" s="66">
        <f t="shared" si="38"/>
        <v>0</v>
      </c>
      <c r="AU67" s="66"/>
      <c r="AV67" s="66"/>
      <c r="AW67" s="66"/>
      <c r="AX67" s="66">
        <f t="shared" si="42"/>
        <v>0</v>
      </c>
      <c r="AY67" s="66">
        <f t="shared" si="43"/>
        <v>0</v>
      </c>
    </row>
    <row r="68" spans="4:51" x14ac:dyDescent="0.25">
      <c r="D68" s="66" t="s">
        <v>22</v>
      </c>
      <c r="E68" s="66">
        <f t="shared" si="22"/>
        <v>0</v>
      </c>
      <c r="F68" s="66">
        <f t="shared" si="23"/>
        <v>0</v>
      </c>
      <c r="G68" s="66">
        <f t="shared" si="24"/>
        <v>0</v>
      </c>
      <c r="H68" s="66">
        <f t="shared" si="25"/>
        <v>0</v>
      </c>
      <c r="I68" s="66">
        <f t="shared" si="26"/>
        <v>0</v>
      </c>
      <c r="J68" s="66">
        <f t="shared" si="27"/>
        <v>0</v>
      </c>
      <c r="K68" s="66">
        <f t="shared" si="28"/>
        <v>0</v>
      </c>
      <c r="L68" s="66">
        <f t="shared" si="29"/>
        <v>0</v>
      </c>
      <c r="M68" s="66">
        <f t="shared" si="30"/>
        <v>0</v>
      </c>
      <c r="N68" s="66">
        <f t="shared" si="31"/>
        <v>0</v>
      </c>
      <c r="Q68" s="66" t="s">
        <v>22</v>
      </c>
      <c r="R68" s="66"/>
      <c r="S68" s="66">
        <f t="shared" si="3"/>
        <v>0</v>
      </c>
      <c r="T68" s="66"/>
      <c r="U68" s="66">
        <f t="shared" si="5"/>
        <v>0</v>
      </c>
      <c r="V68" s="66">
        <f t="shared" si="6"/>
        <v>0</v>
      </c>
      <c r="W68" s="66">
        <f t="shared" ref="W68:W72" si="44">W12-AI12</f>
        <v>0</v>
      </c>
      <c r="X68" s="66">
        <f t="shared" ref="X68" si="45">X12-AJ12</f>
        <v>2</v>
      </c>
      <c r="Y68" s="66"/>
      <c r="Z68" s="66">
        <f t="shared" si="10"/>
        <v>0</v>
      </c>
      <c r="AA68" s="66">
        <f t="shared" si="11"/>
        <v>0</v>
      </c>
      <c r="AC68" s="66" t="s">
        <v>22</v>
      </c>
      <c r="AD68" s="66"/>
      <c r="AE68" s="66">
        <f t="shared" si="12"/>
        <v>0</v>
      </c>
      <c r="AF68" s="66"/>
      <c r="AG68" s="66">
        <f t="shared" si="14"/>
        <v>0</v>
      </c>
      <c r="AH68" s="66">
        <f t="shared" si="15"/>
        <v>0</v>
      </c>
      <c r="AI68" s="66">
        <f t="shared" ref="AI68:AI72" si="46">AI12-AU12</f>
        <v>0</v>
      </c>
      <c r="AJ68" s="66">
        <f t="shared" ref="AJ68" si="47">AJ12-AV12</f>
        <v>0</v>
      </c>
      <c r="AK68" s="66"/>
      <c r="AL68" s="66">
        <f t="shared" si="19"/>
        <v>0</v>
      </c>
      <c r="AM68" s="66">
        <f t="shared" si="20"/>
        <v>0</v>
      </c>
      <c r="AO68" s="66" t="s">
        <v>22</v>
      </c>
      <c r="AP68" s="66"/>
      <c r="AQ68" s="66">
        <f t="shared" si="35"/>
        <v>3</v>
      </c>
      <c r="AR68" s="66"/>
      <c r="AS68" s="66">
        <f t="shared" si="37"/>
        <v>0</v>
      </c>
      <c r="AT68" s="66">
        <f t="shared" si="38"/>
        <v>2</v>
      </c>
      <c r="AU68" s="66">
        <f t="shared" si="39"/>
        <v>0</v>
      </c>
      <c r="AV68" s="66">
        <f t="shared" si="40"/>
        <v>2</v>
      </c>
      <c r="AW68" s="66"/>
      <c r="AX68" s="66">
        <f t="shared" si="42"/>
        <v>0</v>
      </c>
      <c r="AY68" s="66">
        <f t="shared" si="43"/>
        <v>0</v>
      </c>
    </row>
    <row r="69" spans="4:51" x14ac:dyDescent="0.25">
      <c r="D69" s="66" t="s">
        <v>53</v>
      </c>
      <c r="E69" s="66">
        <f t="shared" si="22"/>
        <v>0</v>
      </c>
      <c r="F69" s="66">
        <f t="shared" si="23"/>
        <v>0</v>
      </c>
      <c r="G69" s="66">
        <f t="shared" si="24"/>
        <v>0</v>
      </c>
      <c r="H69" s="66">
        <f t="shared" si="25"/>
        <v>0</v>
      </c>
      <c r="I69" s="66">
        <f t="shared" si="26"/>
        <v>4</v>
      </c>
      <c r="J69" s="66">
        <f t="shared" si="27"/>
        <v>0</v>
      </c>
      <c r="K69" s="66">
        <f t="shared" si="28"/>
        <v>0</v>
      </c>
      <c r="L69" s="66">
        <f t="shared" si="29"/>
        <v>0</v>
      </c>
      <c r="M69" s="66">
        <f t="shared" si="30"/>
        <v>0</v>
      </c>
      <c r="N69" s="66">
        <f t="shared" si="31"/>
        <v>0</v>
      </c>
      <c r="Q69" s="66" t="s">
        <v>53</v>
      </c>
      <c r="R69" s="66"/>
      <c r="S69" s="66"/>
      <c r="T69" s="66"/>
      <c r="U69" s="66">
        <f t="shared" si="5"/>
        <v>0</v>
      </c>
      <c r="V69" s="105">
        <f t="shared" si="6"/>
        <v>0</v>
      </c>
      <c r="W69" s="66">
        <f t="shared" si="44"/>
        <v>0</v>
      </c>
      <c r="X69" s="66"/>
      <c r="Y69" s="66"/>
      <c r="Z69" s="66">
        <f t="shared" si="10"/>
        <v>0</v>
      </c>
      <c r="AA69" s="66">
        <f t="shared" si="11"/>
        <v>0</v>
      </c>
      <c r="AC69" s="66" t="s">
        <v>53</v>
      </c>
      <c r="AD69" s="66"/>
      <c r="AE69" s="66"/>
      <c r="AF69" s="66"/>
      <c r="AG69" s="66">
        <f t="shared" si="14"/>
        <v>0</v>
      </c>
      <c r="AH69" s="105">
        <f t="shared" si="15"/>
        <v>30</v>
      </c>
      <c r="AI69" s="66">
        <f t="shared" si="46"/>
        <v>0</v>
      </c>
      <c r="AJ69" s="66"/>
      <c r="AK69" s="66"/>
      <c r="AL69" s="66">
        <f t="shared" si="19"/>
        <v>0</v>
      </c>
      <c r="AM69" s="66">
        <f t="shared" si="20"/>
        <v>0</v>
      </c>
      <c r="AO69" s="66" t="s">
        <v>53</v>
      </c>
      <c r="AP69" s="66"/>
      <c r="AQ69" s="66"/>
      <c r="AR69" s="66"/>
      <c r="AS69" s="66">
        <f t="shared" si="37"/>
        <v>0</v>
      </c>
      <c r="AT69" s="66">
        <f t="shared" si="38"/>
        <v>0</v>
      </c>
      <c r="AU69" s="66">
        <f t="shared" si="39"/>
        <v>0</v>
      </c>
      <c r="AV69" s="66"/>
      <c r="AW69" s="66"/>
      <c r="AX69" s="66">
        <f t="shared" si="42"/>
        <v>0</v>
      </c>
      <c r="AY69" s="66">
        <f t="shared" si="43"/>
        <v>0</v>
      </c>
    </row>
    <row r="70" spans="4:51" x14ac:dyDescent="0.25">
      <c r="D70" s="66" t="s">
        <v>43</v>
      </c>
      <c r="E70" s="66">
        <f t="shared" si="22"/>
        <v>-40</v>
      </c>
      <c r="F70" s="66">
        <f t="shared" si="23"/>
        <v>-90</v>
      </c>
      <c r="G70" s="66">
        <f t="shared" si="24"/>
        <v>0</v>
      </c>
      <c r="H70" s="66">
        <f t="shared" si="25"/>
        <v>0</v>
      </c>
      <c r="I70" s="66">
        <f t="shared" si="26"/>
        <v>0</v>
      </c>
      <c r="J70" s="66">
        <f t="shared" si="27"/>
        <v>0</v>
      </c>
      <c r="K70" s="66">
        <f t="shared" si="28"/>
        <v>0</v>
      </c>
      <c r="L70" s="66">
        <f t="shared" si="29"/>
        <v>0</v>
      </c>
      <c r="M70" s="66">
        <f t="shared" si="30"/>
        <v>0</v>
      </c>
      <c r="N70" s="66">
        <f t="shared" si="31"/>
        <v>0</v>
      </c>
      <c r="Q70" s="66" t="s">
        <v>43</v>
      </c>
      <c r="R70" s="66">
        <f t="shared" ref="R70:R72" si="48">R14-AD14</f>
        <v>0</v>
      </c>
      <c r="S70" s="66">
        <f t="shared" ref="S70:S72" si="49">S14-AE14</f>
        <v>0</v>
      </c>
      <c r="T70" s="66"/>
      <c r="U70" s="66">
        <f t="shared" si="5"/>
        <v>0</v>
      </c>
      <c r="V70" s="66">
        <f t="shared" si="6"/>
        <v>0</v>
      </c>
      <c r="W70" s="66">
        <f t="shared" si="44"/>
        <v>0</v>
      </c>
      <c r="X70" s="66"/>
      <c r="Y70" s="66"/>
      <c r="Z70" s="66">
        <f t="shared" si="10"/>
        <v>0</v>
      </c>
      <c r="AA70" s="66">
        <f t="shared" si="11"/>
        <v>0</v>
      </c>
      <c r="AC70" s="66" t="s">
        <v>43</v>
      </c>
      <c r="AD70" s="66">
        <f t="shared" ref="AD70:AD72" si="50">AD14-AP14</f>
        <v>4</v>
      </c>
      <c r="AE70" s="66">
        <f t="shared" ref="AE70:AE72" si="51">AE14-AQ14</f>
        <v>0</v>
      </c>
      <c r="AF70" s="66"/>
      <c r="AG70" s="66">
        <f t="shared" si="14"/>
        <v>0</v>
      </c>
      <c r="AH70" s="66">
        <f t="shared" si="15"/>
        <v>0</v>
      </c>
      <c r="AI70" s="66">
        <f t="shared" si="46"/>
        <v>0</v>
      </c>
      <c r="AJ70" s="66"/>
      <c r="AK70" s="66"/>
      <c r="AL70" s="66">
        <f t="shared" si="19"/>
        <v>0</v>
      </c>
      <c r="AM70" s="66">
        <f t="shared" si="20"/>
        <v>0</v>
      </c>
      <c r="AO70" s="66" t="s">
        <v>43</v>
      </c>
      <c r="AP70" s="66">
        <f t="shared" si="34"/>
        <v>10</v>
      </c>
      <c r="AQ70" s="66">
        <f t="shared" si="35"/>
        <v>0</v>
      </c>
      <c r="AR70" s="66"/>
      <c r="AS70" s="66">
        <f t="shared" si="37"/>
        <v>0</v>
      </c>
      <c r="AT70" s="66">
        <f t="shared" si="38"/>
        <v>0</v>
      </c>
      <c r="AU70" s="66">
        <f t="shared" si="39"/>
        <v>0</v>
      </c>
      <c r="AV70" s="66"/>
      <c r="AW70" s="66"/>
      <c r="AX70" s="66">
        <f t="shared" si="42"/>
        <v>0</v>
      </c>
      <c r="AY70" s="66">
        <f t="shared" si="43"/>
        <v>0</v>
      </c>
    </row>
    <row r="71" spans="4:51" x14ac:dyDescent="0.25">
      <c r="D71" s="66" t="s">
        <v>47</v>
      </c>
      <c r="E71" s="66">
        <f t="shared" si="22"/>
        <v>0</v>
      </c>
      <c r="F71" s="66">
        <f t="shared" si="23"/>
        <v>0</v>
      </c>
      <c r="G71" s="66">
        <f t="shared" si="24"/>
        <v>0</v>
      </c>
      <c r="H71" s="66">
        <f t="shared" si="25"/>
        <v>0</v>
      </c>
      <c r="I71" s="66">
        <f t="shared" si="26"/>
        <v>0</v>
      </c>
      <c r="J71" s="66">
        <f t="shared" si="27"/>
        <v>0</v>
      </c>
      <c r="K71" s="66">
        <f t="shared" si="28"/>
        <v>0</v>
      </c>
      <c r="L71" s="66">
        <f t="shared" si="29"/>
        <v>0</v>
      </c>
      <c r="M71" s="66">
        <f t="shared" si="30"/>
        <v>0</v>
      </c>
      <c r="N71" s="66">
        <f t="shared" si="31"/>
        <v>0</v>
      </c>
      <c r="Q71" s="66" t="s">
        <v>47</v>
      </c>
      <c r="R71" s="66">
        <f t="shared" si="48"/>
        <v>0</v>
      </c>
      <c r="S71" s="66">
        <f t="shared" si="49"/>
        <v>0</v>
      </c>
      <c r="T71" s="66"/>
      <c r="U71" s="66">
        <f t="shared" si="5"/>
        <v>0</v>
      </c>
      <c r="V71" s="66">
        <f t="shared" si="6"/>
        <v>0</v>
      </c>
      <c r="W71" s="66">
        <f t="shared" si="44"/>
        <v>0</v>
      </c>
      <c r="X71" s="66"/>
      <c r="Y71" s="66"/>
      <c r="Z71" s="66">
        <f t="shared" si="10"/>
        <v>0</v>
      </c>
      <c r="AA71" s="66">
        <f t="shared" si="11"/>
        <v>0</v>
      </c>
      <c r="AC71" s="66" t="s">
        <v>47</v>
      </c>
      <c r="AD71" s="66">
        <f t="shared" si="50"/>
        <v>0</v>
      </c>
      <c r="AE71" s="66">
        <f t="shared" si="51"/>
        <v>0</v>
      </c>
      <c r="AF71" s="66"/>
      <c r="AG71" s="66">
        <f t="shared" si="14"/>
        <v>0</v>
      </c>
      <c r="AH71" s="66">
        <f t="shared" si="15"/>
        <v>0</v>
      </c>
      <c r="AI71" s="66">
        <f t="shared" si="46"/>
        <v>0</v>
      </c>
      <c r="AJ71" s="66"/>
      <c r="AK71" s="66"/>
      <c r="AL71" s="66">
        <f t="shared" si="19"/>
        <v>0</v>
      </c>
      <c r="AM71" s="66">
        <f t="shared" si="20"/>
        <v>0</v>
      </c>
      <c r="AO71" s="66" t="s">
        <v>47</v>
      </c>
      <c r="AP71" s="66">
        <f t="shared" si="34"/>
        <v>0</v>
      </c>
      <c r="AQ71" s="66">
        <f t="shared" si="35"/>
        <v>0</v>
      </c>
      <c r="AR71" s="66"/>
      <c r="AS71" s="66">
        <f t="shared" si="37"/>
        <v>0</v>
      </c>
      <c r="AT71" s="66">
        <f t="shared" si="38"/>
        <v>0</v>
      </c>
      <c r="AU71" s="66">
        <f t="shared" si="39"/>
        <v>0</v>
      </c>
      <c r="AV71" s="66"/>
      <c r="AW71" s="66"/>
      <c r="AX71" s="66">
        <f t="shared" si="42"/>
        <v>0</v>
      </c>
      <c r="AY71" s="66">
        <f t="shared" si="43"/>
        <v>0</v>
      </c>
    </row>
    <row r="72" spans="4:51" x14ac:dyDescent="0.25">
      <c r="D72" s="66" t="s">
        <v>18</v>
      </c>
      <c r="E72" s="66">
        <f t="shared" si="22"/>
        <v>0</v>
      </c>
      <c r="F72" s="66">
        <f t="shared" si="23"/>
        <v>0</v>
      </c>
      <c r="G72" s="66">
        <f t="shared" si="24"/>
        <v>0</v>
      </c>
      <c r="H72" s="66">
        <f t="shared" si="25"/>
        <v>0</v>
      </c>
      <c r="I72" s="66">
        <f t="shared" si="26"/>
        <v>0</v>
      </c>
      <c r="J72" s="66">
        <f t="shared" si="27"/>
        <v>0</v>
      </c>
      <c r="K72" s="66">
        <f t="shared" si="28"/>
        <v>0</v>
      </c>
      <c r="L72" s="66">
        <f t="shared" si="29"/>
        <v>0</v>
      </c>
      <c r="M72" s="66">
        <f t="shared" si="30"/>
        <v>0</v>
      </c>
      <c r="N72" s="66">
        <f t="shared" si="31"/>
        <v>0</v>
      </c>
      <c r="Q72" s="66" t="s">
        <v>18</v>
      </c>
      <c r="R72" s="66">
        <f t="shared" si="48"/>
        <v>0</v>
      </c>
      <c r="S72" s="66">
        <f t="shared" si="49"/>
        <v>0</v>
      </c>
      <c r="T72" s="66">
        <f t="shared" ref="T72" si="52">T16-AF16</f>
        <v>0</v>
      </c>
      <c r="U72" s="66">
        <f t="shared" si="5"/>
        <v>0</v>
      </c>
      <c r="V72" s="66">
        <f t="shared" si="6"/>
        <v>0</v>
      </c>
      <c r="W72" s="66">
        <f t="shared" si="44"/>
        <v>0</v>
      </c>
      <c r="X72" s="66">
        <f t="shared" ref="X72" si="53">X16-AJ16</f>
        <v>0</v>
      </c>
      <c r="Y72" s="66">
        <f t="shared" ref="Y72" si="54">Y16-AK16</f>
        <v>0</v>
      </c>
      <c r="Z72" s="66">
        <f t="shared" si="10"/>
        <v>0</v>
      </c>
      <c r="AA72" s="66">
        <f t="shared" si="11"/>
        <v>0</v>
      </c>
      <c r="AC72" s="66" t="s">
        <v>18</v>
      </c>
      <c r="AD72" s="66">
        <f t="shared" si="50"/>
        <v>0</v>
      </c>
      <c r="AE72" s="66">
        <f t="shared" si="51"/>
        <v>0</v>
      </c>
      <c r="AF72" s="66">
        <f t="shared" ref="AF72" si="55">AF16-AR16</f>
        <v>0</v>
      </c>
      <c r="AG72" s="66">
        <f t="shared" si="14"/>
        <v>0</v>
      </c>
      <c r="AH72" s="66">
        <f t="shared" si="15"/>
        <v>0</v>
      </c>
      <c r="AI72" s="66">
        <f t="shared" si="46"/>
        <v>0</v>
      </c>
      <c r="AJ72" s="66">
        <f t="shared" ref="AJ72" si="56">AJ16-AV16</f>
        <v>0</v>
      </c>
      <c r="AK72" s="66">
        <f t="shared" ref="AK72" si="57">AK16-AW16</f>
        <v>0</v>
      </c>
      <c r="AL72" s="66">
        <f t="shared" si="19"/>
        <v>0</v>
      </c>
      <c r="AM72" s="66">
        <f t="shared" si="20"/>
        <v>0</v>
      </c>
      <c r="AO72" s="66" t="s">
        <v>18</v>
      </c>
      <c r="AP72" s="66">
        <f t="shared" si="34"/>
        <v>0</v>
      </c>
      <c r="AQ72" s="66">
        <f t="shared" si="35"/>
        <v>75</v>
      </c>
      <c r="AR72" s="66">
        <f t="shared" si="36"/>
        <v>0</v>
      </c>
      <c r="AS72" s="66">
        <f t="shared" si="37"/>
        <v>-1</v>
      </c>
      <c r="AT72" s="66">
        <f t="shared" si="38"/>
        <v>0</v>
      </c>
      <c r="AU72" s="66">
        <f t="shared" si="39"/>
        <v>0</v>
      </c>
      <c r="AV72" s="66">
        <f t="shared" si="40"/>
        <v>0</v>
      </c>
      <c r="AW72" s="66">
        <f t="shared" si="41"/>
        <v>0</v>
      </c>
      <c r="AX72" s="66">
        <f t="shared" si="42"/>
        <v>-5</v>
      </c>
      <c r="AY72" s="66">
        <f t="shared" si="43"/>
        <v>0</v>
      </c>
    </row>
    <row r="73" spans="4:51" x14ac:dyDescent="0.25">
      <c r="D73" s="66" t="s">
        <v>54</v>
      </c>
      <c r="E73" s="66">
        <f t="shared" si="22"/>
        <v>0</v>
      </c>
      <c r="F73" s="66">
        <f t="shared" si="23"/>
        <v>0</v>
      </c>
      <c r="G73" s="66">
        <f t="shared" si="24"/>
        <v>0</v>
      </c>
      <c r="H73" s="66">
        <f t="shared" si="25"/>
        <v>0</v>
      </c>
      <c r="I73" s="66">
        <f t="shared" si="26"/>
        <v>0</v>
      </c>
      <c r="J73" s="66">
        <f t="shared" si="27"/>
        <v>0</v>
      </c>
      <c r="K73" s="66">
        <f t="shared" si="28"/>
        <v>0</v>
      </c>
      <c r="L73" s="66">
        <f t="shared" si="29"/>
        <v>0</v>
      </c>
      <c r="M73" s="66">
        <f t="shared" si="30"/>
        <v>0</v>
      </c>
      <c r="N73" s="66">
        <f t="shared" si="31"/>
        <v>0</v>
      </c>
      <c r="Q73" s="66" t="s">
        <v>54</v>
      </c>
      <c r="R73" s="66"/>
      <c r="S73" s="66"/>
      <c r="T73" s="66"/>
      <c r="U73" s="66">
        <f t="shared" si="5"/>
        <v>0</v>
      </c>
      <c r="V73" s="66"/>
      <c r="W73" s="66"/>
      <c r="X73" s="66"/>
      <c r="Y73" s="66"/>
      <c r="Z73" s="66"/>
      <c r="AA73" s="66">
        <f t="shared" si="11"/>
        <v>0</v>
      </c>
      <c r="AC73" s="66" t="s">
        <v>54</v>
      </c>
      <c r="AD73" s="66"/>
      <c r="AE73" s="66"/>
      <c r="AF73" s="66"/>
      <c r="AG73" s="66">
        <f t="shared" si="14"/>
        <v>0</v>
      </c>
      <c r="AH73" s="66"/>
      <c r="AI73" s="66"/>
      <c r="AJ73" s="66"/>
      <c r="AK73" s="66"/>
      <c r="AL73" s="66"/>
      <c r="AM73" s="66">
        <f t="shared" si="20"/>
        <v>0</v>
      </c>
      <c r="AO73" s="66" t="s">
        <v>54</v>
      </c>
      <c r="AP73" s="66"/>
      <c r="AQ73" s="66"/>
      <c r="AR73" s="66"/>
      <c r="AS73" s="66">
        <f t="shared" si="37"/>
        <v>0</v>
      </c>
      <c r="AT73" s="66"/>
      <c r="AU73" s="66"/>
      <c r="AV73" s="66"/>
      <c r="AW73" s="66"/>
      <c r="AX73" s="66"/>
      <c r="AY73" s="66">
        <f t="shared" si="43"/>
        <v>0</v>
      </c>
    </row>
    <row r="74" spans="4:51" x14ac:dyDescent="0.25">
      <c r="D74" s="66" t="s">
        <v>19</v>
      </c>
      <c r="E74" s="66">
        <f t="shared" si="22"/>
        <v>0</v>
      </c>
      <c r="F74" s="66">
        <f t="shared" si="23"/>
        <v>0</v>
      </c>
      <c r="G74" s="66">
        <f t="shared" si="24"/>
        <v>0</v>
      </c>
      <c r="H74" s="66">
        <f t="shared" si="25"/>
        <v>0</v>
      </c>
      <c r="I74" s="66">
        <f t="shared" si="26"/>
        <v>0</v>
      </c>
      <c r="J74" s="66">
        <f t="shared" si="27"/>
        <v>0</v>
      </c>
      <c r="K74" s="66">
        <f t="shared" si="28"/>
        <v>1</v>
      </c>
      <c r="L74" s="66">
        <f t="shared" si="29"/>
        <v>0</v>
      </c>
      <c r="M74" s="66">
        <f t="shared" si="30"/>
        <v>0</v>
      </c>
      <c r="N74" s="66">
        <f t="shared" si="31"/>
        <v>0</v>
      </c>
      <c r="Q74" s="66" t="s">
        <v>19</v>
      </c>
      <c r="R74" s="66"/>
      <c r="S74" s="66">
        <f t="shared" ref="S74:S76" si="58">S18-AE18</f>
        <v>0</v>
      </c>
      <c r="T74" s="66">
        <f t="shared" ref="T74:T76" si="59">T18-AF18</f>
        <v>0</v>
      </c>
      <c r="U74" s="66">
        <f t="shared" si="5"/>
        <v>0</v>
      </c>
      <c r="V74" s="66">
        <f t="shared" ref="V74:V75" si="60">V18-AH18</f>
        <v>0</v>
      </c>
      <c r="W74" s="66">
        <f t="shared" ref="W74:W75" si="61">W18-AI18</f>
        <v>0</v>
      </c>
      <c r="X74" s="66">
        <f t="shared" ref="X74:X75" si="62">X18-AJ18</f>
        <v>0</v>
      </c>
      <c r="Y74" s="66">
        <f t="shared" ref="Y74:Y75" si="63">Y18-AK18</f>
        <v>0</v>
      </c>
      <c r="Z74" s="66">
        <f t="shared" ref="Z74:Z75" si="64">Z18-AL18</f>
        <v>0</v>
      </c>
      <c r="AA74" s="66">
        <f t="shared" si="11"/>
        <v>0</v>
      </c>
      <c r="AC74" s="66" t="s">
        <v>19</v>
      </c>
      <c r="AD74" s="66"/>
      <c r="AE74" s="66">
        <f t="shared" ref="AE74:AE76" si="65">AE18-AQ18</f>
        <v>0</v>
      </c>
      <c r="AF74" s="66">
        <f t="shared" ref="AF74:AF76" si="66">AF18-AR18</f>
        <v>5</v>
      </c>
      <c r="AG74" s="66">
        <f t="shared" si="14"/>
        <v>0</v>
      </c>
      <c r="AH74" s="66">
        <f t="shared" ref="AH74:AH75" si="67">AH18-AT18</f>
        <v>0</v>
      </c>
      <c r="AI74" s="66">
        <f t="shared" ref="AI74:AI75" si="68">AI18-AU18</f>
        <v>2</v>
      </c>
      <c r="AJ74" s="66">
        <f t="shared" ref="AJ74:AJ75" si="69">AJ18-AV18</f>
        <v>0</v>
      </c>
      <c r="AK74" s="66">
        <f t="shared" ref="AK74:AK75" si="70">AK18-AW18</f>
        <v>1</v>
      </c>
      <c r="AL74" s="66">
        <f t="shared" ref="AL74:AL75" si="71">AL18-AX18</f>
        <v>1</v>
      </c>
      <c r="AM74" s="66">
        <f t="shared" si="20"/>
        <v>0</v>
      </c>
      <c r="AO74" s="66" t="s">
        <v>19</v>
      </c>
      <c r="AP74" s="66"/>
      <c r="AQ74" s="66">
        <f t="shared" si="35"/>
        <v>0</v>
      </c>
      <c r="AR74" s="66">
        <f t="shared" si="36"/>
        <v>0</v>
      </c>
      <c r="AS74" s="66">
        <f t="shared" si="37"/>
        <v>0</v>
      </c>
      <c r="AT74" s="66">
        <f t="shared" si="38"/>
        <v>0</v>
      </c>
      <c r="AU74" s="66">
        <f t="shared" si="39"/>
        <v>2</v>
      </c>
      <c r="AV74" s="66">
        <f t="shared" si="40"/>
        <v>3</v>
      </c>
      <c r="AW74" s="66">
        <f t="shared" si="41"/>
        <v>3</v>
      </c>
      <c r="AX74" s="105">
        <f t="shared" si="42"/>
        <v>64</v>
      </c>
      <c r="AY74" s="66">
        <f t="shared" si="43"/>
        <v>0</v>
      </c>
    </row>
    <row r="75" spans="4:51" x14ac:dyDescent="0.25">
      <c r="D75" s="66" t="s">
        <v>21</v>
      </c>
      <c r="E75" s="66">
        <f t="shared" si="22"/>
        <v>0</v>
      </c>
      <c r="F75" s="66">
        <f t="shared" si="23"/>
        <v>0</v>
      </c>
      <c r="G75" s="66">
        <f t="shared" si="24"/>
        <v>-1</v>
      </c>
      <c r="H75" s="66">
        <f t="shared" si="25"/>
        <v>0</v>
      </c>
      <c r="I75" s="66">
        <f t="shared" si="26"/>
        <v>1</v>
      </c>
      <c r="J75" s="66">
        <f t="shared" si="27"/>
        <v>0</v>
      </c>
      <c r="K75" s="66">
        <f t="shared" si="28"/>
        <v>1</v>
      </c>
      <c r="L75" s="66">
        <f t="shared" si="29"/>
        <v>0</v>
      </c>
      <c r="M75" s="66">
        <f t="shared" si="30"/>
        <v>0</v>
      </c>
      <c r="N75" s="66">
        <f t="shared" si="31"/>
        <v>0</v>
      </c>
      <c r="Q75" s="66" t="s">
        <v>21</v>
      </c>
      <c r="R75" s="66"/>
      <c r="S75" s="66">
        <f t="shared" si="58"/>
        <v>1</v>
      </c>
      <c r="T75" s="66">
        <f t="shared" si="59"/>
        <v>0</v>
      </c>
      <c r="U75" s="66">
        <f t="shared" si="5"/>
        <v>0</v>
      </c>
      <c r="V75" s="66">
        <f t="shared" si="60"/>
        <v>0</v>
      </c>
      <c r="W75" s="66">
        <f t="shared" si="61"/>
        <v>0</v>
      </c>
      <c r="X75" s="66">
        <f t="shared" si="62"/>
        <v>0</v>
      </c>
      <c r="Y75" s="66">
        <f t="shared" si="63"/>
        <v>1</v>
      </c>
      <c r="Z75" s="66">
        <f t="shared" si="64"/>
        <v>0</v>
      </c>
      <c r="AA75" s="66">
        <f t="shared" si="11"/>
        <v>0</v>
      </c>
      <c r="AC75" s="66" t="s">
        <v>21</v>
      </c>
      <c r="AD75" s="66"/>
      <c r="AE75" s="66">
        <f t="shared" si="65"/>
        <v>1</v>
      </c>
      <c r="AF75" s="66">
        <f t="shared" si="66"/>
        <v>0</v>
      </c>
      <c r="AG75" s="66">
        <f t="shared" si="14"/>
        <v>0</v>
      </c>
      <c r="AH75" s="66">
        <f t="shared" si="67"/>
        <v>1</v>
      </c>
      <c r="AI75" s="66">
        <f t="shared" si="68"/>
        <v>5</v>
      </c>
      <c r="AJ75" s="66">
        <f t="shared" si="69"/>
        <v>0</v>
      </c>
      <c r="AK75" s="66">
        <f t="shared" si="70"/>
        <v>0</v>
      </c>
      <c r="AL75" s="66">
        <f t="shared" si="71"/>
        <v>1</v>
      </c>
      <c r="AM75" s="66">
        <f t="shared" si="20"/>
        <v>0</v>
      </c>
      <c r="AO75" s="66" t="s">
        <v>21</v>
      </c>
      <c r="AP75" s="66"/>
      <c r="AQ75" s="66">
        <f t="shared" si="35"/>
        <v>0</v>
      </c>
      <c r="AR75" s="66">
        <f t="shared" si="36"/>
        <v>-2</v>
      </c>
      <c r="AS75" s="66">
        <f t="shared" si="37"/>
        <v>0</v>
      </c>
      <c r="AT75" s="66">
        <f t="shared" si="38"/>
        <v>0</v>
      </c>
      <c r="AU75" s="66">
        <f t="shared" si="39"/>
        <v>0</v>
      </c>
      <c r="AV75" s="66">
        <f t="shared" si="40"/>
        <v>0</v>
      </c>
      <c r="AW75" s="66">
        <f t="shared" si="41"/>
        <v>0</v>
      </c>
      <c r="AX75" s="66">
        <f t="shared" si="42"/>
        <v>0</v>
      </c>
      <c r="AY75" s="66">
        <f t="shared" si="43"/>
        <v>0</v>
      </c>
    </row>
    <row r="76" spans="4:51" x14ac:dyDescent="0.25">
      <c r="D76" s="66" t="s">
        <v>44</v>
      </c>
      <c r="E76" s="66">
        <f t="shared" si="22"/>
        <v>0</v>
      </c>
      <c r="F76" s="66">
        <f t="shared" si="23"/>
        <v>0</v>
      </c>
      <c r="G76" s="66">
        <f t="shared" si="24"/>
        <v>0</v>
      </c>
      <c r="H76" s="66">
        <f t="shared" si="25"/>
        <v>0</v>
      </c>
      <c r="I76" s="66">
        <f t="shared" si="26"/>
        <v>0</v>
      </c>
      <c r="J76" s="66">
        <f t="shared" si="27"/>
        <v>0</v>
      </c>
      <c r="K76" s="66">
        <f t="shared" si="28"/>
        <v>0</v>
      </c>
      <c r="L76" s="66">
        <f t="shared" si="29"/>
        <v>0</v>
      </c>
      <c r="M76" s="66">
        <f t="shared" si="30"/>
        <v>0</v>
      </c>
      <c r="N76" s="66">
        <f t="shared" si="31"/>
        <v>0</v>
      </c>
      <c r="Q76" s="66" t="s">
        <v>44</v>
      </c>
      <c r="R76" s="66"/>
      <c r="S76" s="66">
        <f t="shared" si="58"/>
        <v>0</v>
      </c>
      <c r="T76" s="66">
        <f t="shared" si="59"/>
        <v>0</v>
      </c>
      <c r="U76" s="66">
        <f t="shared" si="5"/>
        <v>0</v>
      </c>
      <c r="V76" s="66"/>
      <c r="W76" s="66"/>
      <c r="X76" s="66"/>
      <c r="Y76" s="66"/>
      <c r="Z76" s="66"/>
      <c r="AA76" s="66"/>
      <c r="AC76" s="66" t="s">
        <v>44</v>
      </c>
      <c r="AD76" s="66"/>
      <c r="AE76" s="66">
        <f t="shared" si="65"/>
        <v>0</v>
      </c>
      <c r="AF76" s="66">
        <f t="shared" si="66"/>
        <v>0</v>
      </c>
      <c r="AG76" s="66">
        <f t="shared" si="14"/>
        <v>0</v>
      </c>
      <c r="AH76" s="66"/>
      <c r="AI76" s="66"/>
      <c r="AJ76" s="66"/>
      <c r="AK76" s="66"/>
      <c r="AL76" s="66"/>
      <c r="AM76" s="66"/>
      <c r="AO76" s="66" t="s">
        <v>44</v>
      </c>
      <c r="AP76" s="66"/>
      <c r="AQ76" s="66">
        <f t="shared" si="35"/>
        <v>0</v>
      </c>
      <c r="AR76" s="66">
        <f t="shared" si="36"/>
        <v>-10</v>
      </c>
      <c r="AS76" s="66">
        <f t="shared" si="37"/>
        <v>0</v>
      </c>
      <c r="AT76" s="66"/>
      <c r="AU76" s="66"/>
      <c r="AV76" s="66"/>
      <c r="AW76" s="66"/>
      <c r="AX76" s="66"/>
      <c r="AY76" s="66"/>
    </row>
    <row r="77" spans="4:51" hidden="1" x14ac:dyDescent="0.25">
      <c r="D77" s="66" t="s">
        <v>26</v>
      </c>
      <c r="E77" s="66">
        <f t="shared" si="22"/>
        <v>0</v>
      </c>
      <c r="F77" s="66">
        <f t="shared" si="23"/>
        <v>0</v>
      </c>
      <c r="G77" s="66">
        <f t="shared" si="24"/>
        <v>0</v>
      </c>
      <c r="H77" s="66">
        <f t="shared" si="25"/>
        <v>0</v>
      </c>
      <c r="I77" s="66">
        <f t="shared" si="26"/>
        <v>0</v>
      </c>
      <c r="J77" s="66">
        <f t="shared" si="27"/>
        <v>0</v>
      </c>
      <c r="K77" s="66">
        <f t="shared" si="28"/>
        <v>0</v>
      </c>
      <c r="L77" s="66">
        <f t="shared" si="29"/>
        <v>0</v>
      </c>
      <c r="M77" s="66">
        <f t="shared" si="30"/>
        <v>0</v>
      </c>
      <c r="N77" s="66">
        <f t="shared" si="31"/>
        <v>0</v>
      </c>
      <c r="Q77" s="66" t="s">
        <v>26</v>
      </c>
      <c r="R77" s="66"/>
      <c r="S77" s="66"/>
      <c r="T77" s="66"/>
      <c r="U77" s="66">
        <f t="shared" si="5"/>
        <v>0</v>
      </c>
      <c r="V77" s="66"/>
      <c r="W77" s="66"/>
      <c r="X77" s="66"/>
      <c r="Y77" s="66"/>
      <c r="Z77" s="66"/>
      <c r="AA77" s="66"/>
      <c r="AC77" s="66" t="s">
        <v>26</v>
      </c>
      <c r="AD77" s="66"/>
      <c r="AE77" s="66"/>
      <c r="AF77" s="66"/>
      <c r="AG77" s="66">
        <f t="shared" si="14"/>
        <v>50</v>
      </c>
      <c r="AH77" s="66"/>
      <c r="AI77" s="66"/>
      <c r="AJ77" s="66"/>
      <c r="AK77" s="66"/>
      <c r="AL77" s="66"/>
      <c r="AM77" s="66"/>
      <c r="AO77" s="66" t="s">
        <v>26</v>
      </c>
      <c r="AP77" s="66"/>
      <c r="AQ77" s="66"/>
      <c r="AR77" s="66"/>
      <c r="AS77" s="66">
        <f t="shared" si="37"/>
        <v>-100</v>
      </c>
      <c r="AT77" s="66"/>
      <c r="AU77" s="66"/>
      <c r="AV77" s="66"/>
      <c r="AW77" s="66"/>
      <c r="AX77" s="66"/>
      <c r="AY77" s="66"/>
    </row>
    <row r="78" spans="4:51" x14ac:dyDescent="0.25">
      <c r="D78" s="66" t="s">
        <v>51</v>
      </c>
      <c r="E78" s="66">
        <f t="shared" si="22"/>
        <v>0</v>
      </c>
      <c r="F78" s="66">
        <f t="shared" si="23"/>
        <v>0</v>
      </c>
      <c r="G78" s="66">
        <f t="shared" si="24"/>
        <v>0</v>
      </c>
      <c r="H78" s="66">
        <f t="shared" si="25"/>
        <v>0</v>
      </c>
      <c r="I78" s="66">
        <f t="shared" si="26"/>
        <v>0</v>
      </c>
      <c r="J78" s="66">
        <f t="shared" si="27"/>
        <v>0</v>
      </c>
      <c r="K78" s="66">
        <f t="shared" si="28"/>
        <v>0</v>
      </c>
      <c r="L78" s="66">
        <f t="shared" si="29"/>
        <v>0</v>
      </c>
      <c r="M78" s="66">
        <f t="shared" si="30"/>
        <v>0</v>
      </c>
      <c r="N78" s="66">
        <f t="shared" si="31"/>
        <v>0</v>
      </c>
      <c r="Q78" s="66" t="s">
        <v>51</v>
      </c>
      <c r="R78" s="66">
        <f t="shared" ref="R78:R88" si="72">R22-AD22</f>
        <v>0</v>
      </c>
      <c r="S78" s="66"/>
      <c r="T78" s="66">
        <f t="shared" ref="T78:T88" si="73">T22-AF22</f>
        <v>0</v>
      </c>
      <c r="U78" s="66">
        <f t="shared" si="5"/>
        <v>0</v>
      </c>
      <c r="V78" s="66">
        <f t="shared" ref="V78:V85" si="74">V22-AH22</f>
        <v>0</v>
      </c>
      <c r="W78" s="66"/>
      <c r="X78" s="66">
        <f t="shared" ref="X78:X85" si="75">X22-AJ22</f>
        <v>0</v>
      </c>
      <c r="Y78" s="66">
        <f t="shared" ref="Y78:Y85" si="76">Y22-AK22</f>
        <v>0</v>
      </c>
      <c r="Z78" s="66">
        <f t="shared" ref="Z78:Z88" si="77">Z22-AL22</f>
        <v>0</v>
      </c>
      <c r="AA78" s="66"/>
      <c r="AC78" s="66" t="s">
        <v>51</v>
      </c>
      <c r="AD78" s="66">
        <f t="shared" ref="AD78:AD88" si="78">AD22-AP22</f>
        <v>0</v>
      </c>
      <c r="AE78" s="66"/>
      <c r="AF78" s="66">
        <f t="shared" ref="AF78:AF88" si="79">AF22-AR22</f>
        <v>0</v>
      </c>
      <c r="AG78" s="66">
        <f t="shared" si="14"/>
        <v>0</v>
      </c>
      <c r="AH78" s="66">
        <f t="shared" ref="AH78:AH85" si="80">AH22-AT22</f>
        <v>0</v>
      </c>
      <c r="AI78" s="66"/>
      <c r="AJ78" s="66">
        <f t="shared" ref="AJ78:AJ85" si="81">AJ22-AV22</f>
        <v>0</v>
      </c>
      <c r="AK78" s="66">
        <f t="shared" ref="AK78:AK85" si="82">AK22-AW22</f>
        <v>0</v>
      </c>
      <c r="AL78" s="66">
        <f t="shared" ref="AL78:AL88" si="83">AL22-AX22</f>
        <v>0</v>
      </c>
      <c r="AM78" s="66"/>
      <c r="AO78" s="66" t="s">
        <v>51</v>
      </c>
      <c r="AP78" s="66">
        <f t="shared" si="34"/>
        <v>0</v>
      </c>
      <c r="AQ78" s="66"/>
      <c r="AR78" s="66">
        <f t="shared" si="36"/>
        <v>0</v>
      </c>
      <c r="AS78" s="66">
        <f t="shared" si="37"/>
        <v>0</v>
      </c>
      <c r="AT78" s="66">
        <f t="shared" si="38"/>
        <v>0</v>
      </c>
      <c r="AU78" s="66"/>
      <c r="AV78" s="66">
        <f t="shared" si="40"/>
        <v>0</v>
      </c>
      <c r="AW78" s="66">
        <f t="shared" si="41"/>
        <v>0</v>
      </c>
      <c r="AX78" s="66">
        <f t="shared" si="42"/>
        <v>0</v>
      </c>
      <c r="AY78" s="66"/>
    </row>
    <row r="79" spans="4:51" x14ac:dyDescent="0.25">
      <c r="D79" s="66" t="s">
        <v>32</v>
      </c>
      <c r="E79" s="66">
        <f t="shared" si="22"/>
        <v>0</v>
      </c>
      <c r="F79" s="66">
        <f t="shared" si="23"/>
        <v>0</v>
      </c>
      <c r="G79" s="66">
        <f t="shared" si="24"/>
        <v>5</v>
      </c>
      <c r="H79" s="66">
        <f t="shared" si="25"/>
        <v>0</v>
      </c>
      <c r="I79" s="66">
        <f t="shared" si="26"/>
        <v>1</v>
      </c>
      <c r="J79" s="66">
        <f t="shared" si="27"/>
        <v>0</v>
      </c>
      <c r="K79" s="66">
        <f t="shared" si="28"/>
        <v>2</v>
      </c>
      <c r="L79" s="66">
        <f t="shared" si="29"/>
        <v>5</v>
      </c>
      <c r="M79" s="66">
        <f t="shared" si="30"/>
        <v>1</v>
      </c>
      <c r="N79" s="66">
        <f t="shared" si="31"/>
        <v>0</v>
      </c>
      <c r="Q79" s="66" t="s">
        <v>32</v>
      </c>
      <c r="R79" s="105">
        <f t="shared" si="72"/>
        <v>6</v>
      </c>
      <c r="S79" s="66">
        <f t="shared" ref="S79:S85" si="84">S23-AE23</f>
        <v>0</v>
      </c>
      <c r="T79" s="66">
        <f t="shared" si="73"/>
        <v>-3</v>
      </c>
      <c r="U79" s="66">
        <f t="shared" si="5"/>
        <v>0</v>
      </c>
      <c r="V79" s="66">
        <f t="shared" si="74"/>
        <v>-1</v>
      </c>
      <c r="W79" s="66">
        <f t="shared" ref="W79:W88" si="85">W23-AI23</f>
        <v>0</v>
      </c>
      <c r="X79" s="66">
        <f t="shared" si="75"/>
        <v>-2</v>
      </c>
      <c r="Y79" s="66">
        <f t="shared" si="76"/>
        <v>3</v>
      </c>
      <c r="Z79" s="66">
        <f t="shared" si="77"/>
        <v>5</v>
      </c>
      <c r="AA79" s="66"/>
      <c r="AC79" s="66" t="s">
        <v>32</v>
      </c>
      <c r="AD79" s="105">
        <f t="shared" si="78"/>
        <v>15</v>
      </c>
      <c r="AE79" s="66">
        <f t="shared" ref="AE79:AE85" si="86">AE23-AQ23</f>
        <v>0</v>
      </c>
      <c r="AF79" s="66">
        <f t="shared" si="79"/>
        <v>3</v>
      </c>
      <c r="AG79" s="66">
        <f t="shared" si="14"/>
        <v>0</v>
      </c>
      <c r="AH79" s="66">
        <f t="shared" si="80"/>
        <v>1</v>
      </c>
      <c r="AI79" s="66">
        <f t="shared" ref="AI79:AI88" si="87">AI23-AU23</f>
        <v>0</v>
      </c>
      <c r="AJ79" s="66">
        <f t="shared" si="81"/>
        <v>3</v>
      </c>
      <c r="AK79" s="66">
        <f t="shared" si="82"/>
        <v>9</v>
      </c>
      <c r="AL79" s="66">
        <f t="shared" si="83"/>
        <v>-1</v>
      </c>
      <c r="AM79" s="66"/>
      <c r="AO79" s="66" t="s">
        <v>32</v>
      </c>
      <c r="AP79" s="66">
        <f t="shared" si="34"/>
        <v>-7</v>
      </c>
      <c r="AQ79" s="66">
        <f t="shared" si="35"/>
        <v>-1</v>
      </c>
      <c r="AR79" s="66">
        <f t="shared" si="36"/>
        <v>10</v>
      </c>
      <c r="AS79" s="66">
        <f t="shared" si="37"/>
        <v>0</v>
      </c>
      <c r="AT79" s="66">
        <f t="shared" si="38"/>
        <v>1</v>
      </c>
      <c r="AU79" s="66">
        <f t="shared" si="39"/>
        <v>0</v>
      </c>
      <c r="AV79" s="66">
        <f t="shared" si="40"/>
        <v>3</v>
      </c>
      <c r="AW79" s="66">
        <f t="shared" si="41"/>
        <v>4</v>
      </c>
      <c r="AX79" s="66">
        <f t="shared" si="42"/>
        <v>1</v>
      </c>
      <c r="AY79" s="66"/>
    </row>
    <row r="80" spans="4:51" x14ac:dyDescent="0.25">
      <c r="D80" s="66" t="s">
        <v>60</v>
      </c>
      <c r="E80" s="66">
        <f t="shared" si="22"/>
        <v>0</v>
      </c>
      <c r="F80" s="66">
        <f t="shared" si="23"/>
        <v>0</v>
      </c>
      <c r="G80" s="66">
        <f t="shared" si="24"/>
        <v>0</v>
      </c>
      <c r="H80" s="66">
        <f t="shared" si="25"/>
        <v>0</v>
      </c>
      <c r="I80" s="66">
        <f t="shared" si="26"/>
        <v>0</v>
      </c>
      <c r="J80" s="66">
        <f t="shared" si="27"/>
        <v>0</v>
      </c>
      <c r="K80" s="66">
        <f t="shared" si="28"/>
        <v>0</v>
      </c>
      <c r="L80" s="66">
        <f t="shared" si="29"/>
        <v>0</v>
      </c>
      <c r="M80" s="66">
        <f t="shared" si="30"/>
        <v>0</v>
      </c>
      <c r="N80" s="66">
        <f t="shared" si="31"/>
        <v>0</v>
      </c>
      <c r="Q80" s="66" t="s">
        <v>60</v>
      </c>
      <c r="R80" s="66">
        <f t="shared" si="72"/>
        <v>0</v>
      </c>
      <c r="S80" s="66">
        <f t="shared" si="84"/>
        <v>0</v>
      </c>
      <c r="T80" s="66">
        <f t="shared" si="73"/>
        <v>0</v>
      </c>
      <c r="U80" s="66">
        <f t="shared" si="5"/>
        <v>0</v>
      </c>
      <c r="V80" s="66">
        <f t="shared" si="74"/>
        <v>0</v>
      </c>
      <c r="W80" s="66">
        <f t="shared" si="85"/>
        <v>0</v>
      </c>
      <c r="X80" s="66">
        <f t="shared" si="75"/>
        <v>0</v>
      </c>
      <c r="Y80" s="66">
        <f t="shared" si="76"/>
        <v>0</v>
      </c>
      <c r="Z80" s="66">
        <f t="shared" si="77"/>
        <v>0</v>
      </c>
      <c r="AA80" s="66">
        <f t="shared" ref="AA80:AA88" si="88">AA24-AM24</f>
        <v>0</v>
      </c>
      <c r="AC80" s="66" t="s">
        <v>60</v>
      </c>
      <c r="AD80" s="66">
        <f t="shared" si="78"/>
        <v>0</v>
      </c>
      <c r="AE80" s="66">
        <f t="shared" si="86"/>
        <v>0</v>
      </c>
      <c r="AF80" s="66">
        <f t="shared" si="79"/>
        <v>0</v>
      </c>
      <c r="AG80" s="66">
        <f t="shared" si="14"/>
        <v>0</v>
      </c>
      <c r="AH80" s="66">
        <f t="shared" si="80"/>
        <v>0</v>
      </c>
      <c r="AI80" s="66">
        <f t="shared" si="87"/>
        <v>0</v>
      </c>
      <c r="AJ80" s="66">
        <f t="shared" si="81"/>
        <v>0</v>
      </c>
      <c r="AK80" s="66">
        <f t="shared" si="82"/>
        <v>0</v>
      </c>
      <c r="AL80" s="66">
        <f t="shared" si="83"/>
        <v>0</v>
      </c>
      <c r="AM80" s="66">
        <f t="shared" ref="AM80:AM88" si="89">AM24-AY24</f>
        <v>0</v>
      </c>
      <c r="AO80" s="66" t="s">
        <v>60</v>
      </c>
      <c r="AP80" s="66">
        <f t="shared" si="34"/>
        <v>0</v>
      </c>
      <c r="AQ80" s="66">
        <f t="shared" si="35"/>
        <v>0</v>
      </c>
      <c r="AR80" s="66">
        <f t="shared" si="36"/>
        <v>0</v>
      </c>
      <c r="AS80" s="66">
        <f t="shared" si="37"/>
        <v>0</v>
      </c>
      <c r="AT80" s="66">
        <f t="shared" si="38"/>
        <v>0</v>
      </c>
      <c r="AU80" s="66">
        <f t="shared" si="39"/>
        <v>0</v>
      </c>
      <c r="AV80" s="66">
        <f t="shared" si="40"/>
        <v>0</v>
      </c>
      <c r="AW80" s="66">
        <f t="shared" si="41"/>
        <v>0</v>
      </c>
      <c r="AX80" s="66">
        <f t="shared" si="42"/>
        <v>0</v>
      </c>
      <c r="AY80" s="66">
        <f t="shared" si="43"/>
        <v>0</v>
      </c>
    </row>
    <row r="81" spans="4:51" x14ac:dyDescent="0.25">
      <c r="D81" s="66" t="s">
        <v>52</v>
      </c>
      <c r="E81" s="66">
        <f t="shared" si="22"/>
        <v>0</v>
      </c>
      <c r="F81" s="66">
        <f t="shared" si="23"/>
        <v>0</v>
      </c>
      <c r="G81" s="66">
        <f t="shared" si="24"/>
        <v>0</v>
      </c>
      <c r="H81" s="66">
        <f t="shared" si="25"/>
        <v>0</v>
      </c>
      <c r="I81" s="66">
        <f t="shared" si="26"/>
        <v>0</v>
      </c>
      <c r="J81" s="66">
        <f t="shared" si="27"/>
        <v>0</v>
      </c>
      <c r="K81" s="66">
        <f t="shared" si="28"/>
        <v>0</v>
      </c>
      <c r="L81" s="66">
        <f t="shared" si="29"/>
        <v>0</v>
      </c>
      <c r="M81" s="66">
        <f t="shared" si="30"/>
        <v>0</v>
      </c>
      <c r="N81" s="66">
        <f t="shared" si="31"/>
        <v>0</v>
      </c>
      <c r="Q81" s="66" t="s">
        <v>52</v>
      </c>
      <c r="R81" s="66">
        <f t="shared" si="72"/>
        <v>0</v>
      </c>
      <c r="S81" s="66">
        <f t="shared" si="84"/>
        <v>0</v>
      </c>
      <c r="T81" s="66">
        <f t="shared" si="73"/>
        <v>0</v>
      </c>
      <c r="U81" s="66">
        <f t="shared" si="5"/>
        <v>0</v>
      </c>
      <c r="V81" s="66">
        <f t="shared" si="74"/>
        <v>0</v>
      </c>
      <c r="W81" s="66">
        <f t="shared" si="85"/>
        <v>0</v>
      </c>
      <c r="X81" s="66">
        <f t="shared" si="75"/>
        <v>0</v>
      </c>
      <c r="Y81" s="66">
        <f t="shared" si="76"/>
        <v>0</v>
      </c>
      <c r="Z81" s="66">
        <f t="shared" si="77"/>
        <v>0</v>
      </c>
      <c r="AA81" s="66">
        <f t="shared" si="88"/>
        <v>0</v>
      </c>
      <c r="AC81" s="66" t="s">
        <v>52</v>
      </c>
      <c r="AD81" s="66">
        <f t="shared" si="78"/>
        <v>0</v>
      </c>
      <c r="AE81" s="66">
        <f t="shared" si="86"/>
        <v>0</v>
      </c>
      <c r="AF81" s="66">
        <f t="shared" si="79"/>
        <v>0</v>
      </c>
      <c r="AG81" s="66">
        <f t="shared" si="14"/>
        <v>0</v>
      </c>
      <c r="AH81" s="66">
        <f t="shared" si="80"/>
        <v>0</v>
      </c>
      <c r="AI81" s="66">
        <f t="shared" si="87"/>
        <v>0</v>
      </c>
      <c r="AJ81" s="66">
        <f t="shared" si="81"/>
        <v>0</v>
      </c>
      <c r="AK81" s="66">
        <f t="shared" si="82"/>
        <v>0</v>
      </c>
      <c r="AL81" s="66">
        <f t="shared" si="83"/>
        <v>0</v>
      </c>
      <c r="AM81" s="66">
        <f t="shared" si="89"/>
        <v>0</v>
      </c>
      <c r="AO81" s="66" t="s">
        <v>52</v>
      </c>
      <c r="AP81" s="66">
        <f t="shared" si="34"/>
        <v>0</v>
      </c>
      <c r="AQ81" s="66">
        <f t="shared" si="35"/>
        <v>0</v>
      </c>
      <c r="AR81" s="66">
        <f t="shared" si="36"/>
        <v>0</v>
      </c>
      <c r="AS81" s="66">
        <f t="shared" si="37"/>
        <v>0</v>
      </c>
      <c r="AT81" s="66">
        <f t="shared" si="38"/>
        <v>0</v>
      </c>
      <c r="AU81" s="66">
        <f t="shared" si="39"/>
        <v>0</v>
      </c>
      <c r="AV81" s="66">
        <f t="shared" si="40"/>
        <v>0</v>
      </c>
      <c r="AW81" s="66">
        <f t="shared" si="41"/>
        <v>0</v>
      </c>
      <c r="AX81" s="66">
        <f t="shared" si="42"/>
        <v>0</v>
      </c>
      <c r="AY81" s="66">
        <f t="shared" si="43"/>
        <v>0</v>
      </c>
    </row>
    <row r="82" spans="4:51" x14ac:dyDescent="0.25">
      <c r="D82" s="66" t="s">
        <v>36</v>
      </c>
      <c r="E82" s="66">
        <f t="shared" si="22"/>
        <v>0</v>
      </c>
      <c r="F82" s="66">
        <f t="shared" si="23"/>
        <v>0</v>
      </c>
      <c r="G82" s="66">
        <f t="shared" si="24"/>
        <v>0</v>
      </c>
      <c r="H82" s="66">
        <f t="shared" si="25"/>
        <v>0</v>
      </c>
      <c r="I82" s="66">
        <f t="shared" si="26"/>
        <v>0</v>
      </c>
      <c r="J82" s="66">
        <f t="shared" si="27"/>
        <v>0</v>
      </c>
      <c r="K82" s="66">
        <f t="shared" si="28"/>
        <v>0</v>
      </c>
      <c r="L82" s="66">
        <f t="shared" si="29"/>
        <v>0</v>
      </c>
      <c r="M82" s="66">
        <f t="shared" si="30"/>
        <v>0</v>
      </c>
      <c r="N82" s="66">
        <f t="shared" si="31"/>
        <v>0</v>
      </c>
      <c r="Q82" s="66" t="s">
        <v>36</v>
      </c>
      <c r="R82" s="66">
        <f t="shared" si="72"/>
        <v>5</v>
      </c>
      <c r="S82" s="66">
        <f t="shared" si="84"/>
        <v>0</v>
      </c>
      <c r="T82" s="66">
        <f t="shared" si="73"/>
        <v>0</v>
      </c>
      <c r="U82" s="66">
        <f t="shared" si="5"/>
        <v>0</v>
      </c>
      <c r="V82" s="66">
        <f t="shared" si="74"/>
        <v>0</v>
      </c>
      <c r="W82" s="66">
        <f t="shared" si="85"/>
        <v>0</v>
      </c>
      <c r="X82" s="66">
        <f t="shared" si="75"/>
        <v>0.89999999999999991</v>
      </c>
      <c r="Y82" s="66">
        <f t="shared" si="76"/>
        <v>2</v>
      </c>
      <c r="Z82" s="66">
        <f t="shared" si="77"/>
        <v>0</v>
      </c>
      <c r="AA82" s="66">
        <f t="shared" si="88"/>
        <v>0</v>
      </c>
      <c r="AC82" s="66" t="s">
        <v>36</v>
      </c>
      <c r="AD82" s="66">
        <f t="shared" si="78"/>
        <v>0</v>
      </c>
      <c r="AE82" s="66">
        <f t="shared" si="86"/>
        <v>0</v>
      </c>
      <c r="AF82" s="66">
        <f t="shared" si="79"/>
        <v>0</v>
      </c>
      <c r="AG82" s="66">
        <f t="shared" si="14"/>
        <v>0</v>
      </c>
      <c r="AH82" s="66">
        <f t="shared" si="80"/>
        <v>0</v>
      </c>
      <c r="AI82" s="66">
        <f t="shared" si="87"/>
        <v>0</v>
      </c>
      <c r="AJ82" s="66">
        <f t="shared" si="81"/>
        <v>1.2</v>
      </c>
      <c r="AK82" s="66">
        <f t="shared" si="82"/>
        <v>-0.10000000000000053</v>
      </c>
      <c r="AL82" s="66">
        <f t="shared" si="83"/>
        <v>0</v>
      </c>
      <c r="AM82" s="66">
        <f t="shared" si="89"/>
        <v>0</v>
      </c>
      <c r="AO82" s="66" t="s">
        <v>36</v>
      </c>
      <c r="AP82" s="66">
        <f t="shared" si="34"/>
        <v>0</v>
      </c>
      <c r="AQ82" s="66">
        <f t="shared" si="35"/>
        <v>0</v>
      </c>
      <c r="AR82" s="66">
        <f t="shared" si="36"/>
        <v>0</v>
      </c>
      <c r="AS82" s="66">
        <f t="shared" si="37"/>
        <v>0</v>
      </c>
      <c r="AT82" s="66">
        <f t="shared" si="38"/>
        <v>0</v>
      </c>
      <c r="AU82" s="66">
        <f t="shared" si="39"/>
        <v>0</v>
      </c>
      <c r="AV82" s="66">
        <f t="shared" si="40"/>
        <v>0</v>
      </c>
      <c r="AW82" s="66">
        <f t="shared" si="41"/>
        <v>0</v>
      </c>
      <c r="AX82" s="66">
        <f t="shared" si="42"/>
        <v>0</v>
      </c>
      <c r="AY82" s="66">
        <f t="shared" si="43"/>
        <v>0</v>
      </c>
    </row>
    <row r="83" spans="4:51" hidden="1" x14ac:dyDescent="0.25">
      <c r="D83" s="66" t="s">
        <v>45</v>
      </c>
      <c r="E83" s="66">
        <f t="shared" si="22"/>
        <v>0</v>
      </c>
      <c r="F83" s="66">
        <f t="shared" si="23"/>
        <v>0</v>
      </c>
      <c r="G83" s="66">
        <f t="shared" si="24"/>
        <v>0</v>
      </c>
      <c r="H83" s="66">
        <f t="shared" si="25"/>
        <v>0</v>
      </c>
      <c r="I83" s="66">
        <f t="shared" si="26"/>
        <v>0</v>
      </c>
      <c r="J83" s="66">
        <f t="shared" si="27"/>
        <v>0</v>
      </c>
      <c r="K83" s="66">
        <f t="shared" si="28"/>
        <v>0</v>
      </c>
      <c r="L83" s="66">
        <f t="shared" si="29"/>
        <v>0</v>
      </c>
      <c r="M83" s="66">
        <f t="shared" si="30"/>
        <v>0</v>
      </c>
      <c r="N83" s="66">
        <f t="shared" si="31"/>
        <v>0</v>
      </c>
      <c r="Q83" s="66" t="s">
        <v>45</v>
      </c>
      <c r="R83" s="66">
        <f t="shared" si="72"/>
        <v>2</v>
      </c>
      <c r="S83" s="66">
        <f t="shared" si="84"/>
        <v>0</v>
      </c>
      <c r="T83" s="66">
        <f t="shared" si="73"/>
        <v>0</v>
      </c>
      <c r="U83" s="66">
        <f t="shared" si="5"/>
        <v>0</v>
      </c>
      <c r="V83" s="66">
        <f t="shared" si="74"/>
        <v>0</v>
      </c>
      <c r="W83" s="66">
        <f t="shared" si="85"/>
        <v>0</v>
      </c>
      <c r="X83" s="66">
        <f t="shared" si="75"/>
        <v>0</v>
      </c>
      <c r="Y83" s="66">
        <f t="shared" si="76"/>
        <v>0</v>
      </c>
      <c r="Z83" s="66">
        <f t="shared" si="77"/>
        <v>0</v>
      </c>
      <c r="AA83" s="66">
        <f t="shared" si="88"/>
        <v>0</v>
      </c>
      <c r="AC83" s="66" t="s">
        <v>45</v>
      </c>
      <c r="AD83" s="66">
        <f t="shared" si="78"/>
        <v>0</v>
      </c>
      <c r="AE83" s="66">
        <f t="shared" si="86"/>
        <v>0</v>
      </c>
      <c r="AF83" s="66">
        <f t="shared" si="79"/>
        <v>0</v>
      </c>
      <c r="AG83" s="66">
        <f t="shared" si="14"/>
        <v>0</v>
      </c>
      <c r="AH83" s="66">
        <f t="shared" si="80"/>
        <v>0</v>
      </c>
      <c r="AI83" s="66">
        <f t="shared" si="87"/>
        <v>0</v>
      </c>
      <c r="AJ83" s="66">
        <f t="shared" si="81"/>
        <v>0</v>
      </c>
      <c r="AK83" s="66">
        <f t="shared" si="82"/>
        <v>0</v>
      </c>
      <c r="AL83" s="66">
        <f t="shared" si="83"/>
        <v>0</v>
      </c>
      <c r="AM83" s="66">
        <f t="shared" si="89"/>
        <v>0</v>
      </c>
      <c r="AO83" s="66" t="s">
        <v>45</v>
      </c>
      <c r="AP83" s="66">
        <f t="shared" si="34"/>
        <v>60</v>
      </c>
      <c r="AQ83" s="66">
        <f t="shared" si="35"/>
        <v>49</v>
      </c>
      <c r="AR83" s="66">
        <f t="shared" si="36"/>
        <v>0</v>
      </c>
      <c r="AS83" s="66">
        <f t="shared" si="37"/>
        <v>0</v>
      </c>
      <c r="AT83" s="66">
        <f t="shared" si="38"/>
        <v>0</v>
      </c>
      <c r="AU83" s="66">
        <f t="shared" si="39"/>
        <v>0</v>
      </c>
      <c r="AV83" s="66">
        <f t="shared" si="40"/>
        <v>0</v>
      </c>
      <c r="AW83" s="66">
        <f t="shared" si="41"/>
        <v>0</v>
      </c>
      <c r="AX83" s="66">
        <f t="shared" si="42"/>
        <v>0</v>
      </c>
      <c r="AY83" s="66">
        <f t="shared" si="43"/>
        <v>0</v>
      </c>
    </row>
    <row r="84" spans="4:51" x14ac:dyDescent="0.25">
      <c r="D84" s="66" t="s">
        <v>42</v>
      </c>
      <c r="E84" s="66">
        <f t="shared" si="22"/>
        <v>0</v>
      </c>
      <c r="F84" s="66">
        <f t="shared" si="23"/>
        <v>0</v>
      </c>
      <c r="G84" s="66">
        <f t="shared" si="24"/>
        <v>0</v>
      </c>
      <c r="H84" s="66">
        <f t="shared" si="25"/>
        <v>0</v>
      </c>
      <c r="I84" s="66">
        <f t="shared" si="26"/>
        <v>0</v>
      </c>
      <c r="J84" s="66">
        <f t="shared" si="27"/>
        <v>0</v>
      </c>
      <c r="K84" s="66">
        <f t="shared" si="28"/>
        <v>0</v>
      </c>
      <c r="L84" s="66">
        <f t="shared" si="29"/>
        <v>0</v>
      </c>
      <c r="M84" s="66">
        <f t="shared" si="30"/>
        <v>0</v>
      </c>
      <c r="N84" s="66">
        <f t="shared" si="31"/>
        <v>0</v>
      </c>
      <c r="Q84" s="66" t="s">
        <v>42</v>
      </c>
      <c r="R84" s="66">
        <f t="shared" si="72"/>
        <v>0</v>
      </c>
      <c r="S84" s="66">
        <f t="shared" si="84"/>
        <v>0</v>
      </c>
      <c r="T84" s="66">
        <f t="shared" si="73"/>
        <v>0</v>
      </c>
      <c r="U84" s="66">
        <f t="shared" si="5"/>
        <v>0</v>
      </c>
      <c r="V84" s="105">
        <f t="shared" si="74"/>
        <v>0</v>
      </c>
      <c r="W84" s="105">
        <f t="shared" si="85"/>
        <v>5</v>
      </c>
      <c r="X84" s="66">
        <f t="shared" si="75"/>
        <v>0</v>
      </c>
      <c r="Y84" s="66">
        <f t="shared" si="76"/>
        <v>0</v>
      </c>
      <c r="Z84" s="66">
        <f t="shared" si="77"/>
        <v>2</v>
      </c>
      <c r="AA84" s="66">
        <f t="shared" si="88"/>
        <v>0</v>
      </c>
      <c r="AC84" s="66" t="s">
        <v>42</v>
      </c>
      <c r="AD84" s="66">
        <f t="shared" si="78"/>
        <v>0</v>
      </c>
      <c r="AE84" s="66">
        <f t="shared" si="86"/>
        <v>0</v>
      </c>
      <c r="AF84" s="66">
        <f t="shared" si="79"/>
        <v>0</v>
      </c>
      <c r="AG84" s="66">
        <f t="shared" si="14"/>
        <v>0</v>
      </c>
      <c r="AH84" s="105">
        <f t="shared" si="80"/>
        <v>-18</v>
      </c>
      <c r="AI84" s="105">
        <f t="shared" si="87"/>
        <v>-45</v>
      </c>
      <c r="AJ84" s="66">
        <f t="shared" si="81"/>
        <v>0</v>
      </c>
      <c r="AK84" s="66">
        <f t="shared" si="82"/>
        <v>0</v>
      </c>
      <c r="AL84" s="66">
        <f t="shared" si="83"/>
        <v>0</v>
      </c>
      <c r="AM84" s="66">
        <f t="shared" si="89"/>
        <v>0</v>
      </c>
      <c r="AO84" s="66" t="s">
        <v>42</v>
      </c>
      <c r="AP84" s="66">
        <f t="shared" si="34"/>
        <v>0</v>
      </c>
      <c r="AQ84" s="66">
        <f t="shared" si="35"/>
        <v>0</v>
      </c>
      <c r="AR84" s="105">
        <f t="shared" si="36"/>
        <v>50</v>
      </c>
      <c r="AS84" s="66">
        <f t="shared" si="37"/>
        <v>0</v>
      </c>
      <c r="AT84" s="105">
        <f t="shared" si="38"/>
        <v>20</v>
      </c>
      <c r="AU84" s="105">
        <f t="shared" si="39"/>
        <v>80</v>
      </c>
      <c r="AV84" s="66">
        <f t="shared" si="40"/>
        <v>0</v>
      </c>
      <c r="AW84" s="66">
        <f t="shared" si="41"/>
        <v>0</v>
      </c>
      <c r="AX84" s="66">
        <f t="shared" si="42"/>
        <v>2</v>
      </c>
      <c r="AY84" s="66">
        <f t="shared" si="43"/>
        <v>0</v>
      </c>
    </row>
    <row r="85" spans="4:51" x14ac:dyDescent="0.25">
      <c r="D85" s="66" t="s">
        <v>31</v>
      </c>
      <c r="E85" s="66">
        <f t="shared" si="22"/>
        <v>0</v>
      </c>
      <c r="F85" s="66">
        <f t="shared" si="23"/>
        <v>0</v>
      </c>
      <c r="G85" s="66">
        <f t="shared" si="24"/>
        <v>0</v>
      </c>
      <c r="H85" s="66">
        <f t="shared" si="25"/>
        <v>0</v>
      </c>
      <c r="I85" s="66">
        <f t="shared" si="26"/>
        <v>0</v>
      </c>
      <c r="J85" s="66">
        <f t="shared" si="27"/>
        <v>0</v>
      </c>
      <c r="K85" s="66">
        <f t="shared" si="28"/>
        <v>0</v>
      </c>
      <c r="L85" s="66">
        <f t="shared" si="29"/>
        <v>0</v>
      </c>
      <c r="M85" s="66">
        <f t="shared" si="30"/>
        <v>0</v>
      </c>
      <c r="N85" s="66">
        <f t="shared" si="31"/>
        <v>0</v>
      </c>
      <c r="Q85" s="66" t="s">
        <v>31</v>
      </c>
      <c r="R85" s="66">
        <f t="shared" si="72"/>
        <v>0</v>
      </c>
      <c r="S85" s="66">
        <f t="shared" si="84"/>
        <v>0</v>
      </c>
      <c r="T85" s="66">
        <f t="shared" si="73"/>
        <v>0</v>
      </c>
      <c r="U85" s="66">
        <f t="shared" si="5"/>
        <v>0</v>
      </c>
      <c r="V85" s="66">
        <f t="shared" si="74"/>
        <v>0</v>
      </c>
      <c r="W85" s="66">
        <f t="shared" si="85"/>
        <v>0</v>
      </c>
      <c r="X85" s="66">
        <f t="shared" si="75"/>
        <v>0</v>
      </c>
      <c r="Y85" s="66">
        <f t="shared" si="76"/>
        <v>0</v>
      </c>
      <c r="Z85" s="66">
        <f t="shared" si="77"/>
        <v>-4</v>
      </c>
      <c r="AA85" s="66">
        <f t="shared" si="88"/>
        <v>0</v>
      </c>
      <c r="AC85" s="66" t="s">
        <v>31</v>
      </c>
      <c r="AD85" s="66">
        <f t="shared" si="78"/>
        <v>0</v>
      </c>
      <c r="AE85" s="66">
        <f t="shared" si="86"/>
        <v>0</v>
      </c>
      <c r="AF85" s="66">
        <f t="shared" si="79"/>
        <v>0</v>
      </c>
      <c r="AG85" s="66">
        <f t="shared" si="14"/>
        <v>0</v>
      </c>
      <c r="AH85" s="66">
        <f t="shared" si="80"/>
        <v>0</v>
      </c>
      <c r="AI85" s="66">
        <f t="shared" si="87"/>
        <v>0</v>
      </c>
      <c r="AJ85" s="66">
        <f t="shared" si="81"/>
        <v>0</v>
      </c>
      <c r="AK85" s="66">
        <f t="shared" si="82"/>
        <v>0</v>
      </c>
      <c r="AL85" s="66">
        <f t="shared" si="83"/>
        <v>0</v>
      </c>
      <c r="AM85" s="66">
        <f t="shared" si="89"/>
        <v>0</v>
      </c>
      <c r="AO85" s="66" t="s">
        <v>31</v>
      </c>
      <c r="AP85" s="66">
        <f t="shared" si="34"/>
        <v>0</v>
      </c>
      <c r="AQ85" s="66">
        <f t="shared" si="35"/>
        <v>0</v>
      </c>
      <c r="AR85" s="66">
        <f t="shared" si="36"/>
        <v>0</v>
      </c>
      <c r="AS85" s="66">
        <f t="shared" si="37"/>
        <v>0</v>
      </c>
      <c r="AT85" s="66">
        <f t="shared" si="38"/>
        <v>0</v>
      </c>
      <c r="AU85" s="66">
        <f t="shared" si="39"/>
        <v>0</v>
      </c>
      <c r="AV85" s="66">
        <f t="shared" si="40"/>
        <v>0</v>
      </c>
      <c r="AW85" s="66">
        <f t="shared" si="41"/>
        <v>0</v>
      </c>
      <c r="AX85" s="66">
        <f t="shared" si="42"/>
        <v>0</v>
      </c>
      <c r="AY85" s="66">
        <f t="shared" si="43"/>
        <v>0</v>
      </c>
    </row>
    <row r="86" spans="4:51" x14ac:dyDescent="0.25">
      <c r="D86" s="66" t="s">
        <v>49</v>
      </c>
      <c r="E86" s="66">
        <f t="shared" si="22"/>
        <v>0</v>
      </c>
      <c r="F86" s="66">
        <f t="shared" si="23"/>
        <v>0</v>
      </c>
      <c r="G86" s="66">
        <f t="shared" si="24"/>
        <v>0</v>
      </c>
      <c r="H86" s="66">
        <f t="shared" si="25"/>
        <v>0</v>
      </c>
      <c r="I86" s="66">
        <f t="shared" si="26"/>
        <v>0</v>
      </c>
      <c r="J86" s="66">
        <f t="shared" si="27"/>
        <v>0</v>
      </c>
      <c r="K86" s="66">
        <f t="shared" si="28"/>
        <v>0</v>
      </c>
      <c r="L86" s="66">
        <f t="shared" si="29"/>
        <v>0</v>
      </c>
      <c r="M86" s="66">
        <f t="shared" si="30"/>
        <v>0</v>
      </c>
      <c r="N86" s="66">
        <f t="shared" si="31"/>
        <v>0</v>
      </c>
      <c r="Q86" s="66" t="s">
        <v>49</v>
      </c>
      <c r="R86" s="66">
        <f t="shared" si="72"/>
        <v>0</v>
      </c>
      <c r="S86" s="66"/>
      <c r="T86" s="66">
        <f t="shared" si="73"/>
        <v>0</v>
      </c>
      <c r="U86" s="66">
        <f t="shared" si="5"/>
        <v>0</v>
      </c>
      <c r="V86" s="66"/>
      <c r="W86" s="66">
        <f t="shared" si="85"/>
        <v>0</v>
      </c>
      <c r="X86" s="66"/>
      <c r="Y86" s="66"/>
      <c r="Z86" s="66">
        <f t="shared" si="77"/>
        <v>0</v>
      </c>
      <c r="AA86" s="66">
        <f t="shared" si="88"/>
        <v>0</v>
      </c>
      <c r="AC86" s="66" t="s">
        <v>49</v>
      </c>
      <c r="AD86" s="66">
        <f t="shared" si="78"/>
        <v>0</v>
      </c>
      <c r="AE86" s="66"/>
      <c r="AF86" s="66">
        <f t="shared" si="79"/>
        <v>0</v>
      </c>
      <c r="AG86" s="66">
        <f t="shared" si="14"/>
        <v>0</v>
      </c>
      <c r="AH86" s="66"/>
      <c r="AI86" s="66">
        <f t="shared" si="87"/>
        <v>0</v>
      </c>
      <c r="AJ86" s="66"/>
      <c r="AK86" s="66"/>
      <c r="AL86" s="66">
        <f t="shared" si="83"/>
        <v>0</v>
      </c>
      <c r="AM86" s="66">
        <f t="shared" si="89"/>
        <v>0</v>
      </c>
      <c r="AO86" s="66" t="s">
        <v>49</v>
      </c>
      <c r="AP86" s="66">
        <f t="shared" si="34"/>
        <v>0</v>
      </c>
      <c r="AQ86" s="66"/>
      <c r="AR86" s="66">
        <f t="shared" si="36"/>
        <v>0</v>
      </c>
      <c r="AS86" s="66">
        <f t="shared" si="37"/>
        <v>0</v>
      </c>
      <c r="AT86" s="66"/>
      <c r="AU86" s="66">
        <f t="shared" si="39"/>
        <v>0</v>
      </c>
      <c r="AV86" s="66"/>
      <c r="AW86" s="66"/>
      <c r="AX86" s="66">
        <f t="shared" si="42"/>
        <v>0</v>
      </c>
      <c r="AY86" s="66">
        <f t="shared" si="43"/>
        <v>0</v>
      </c>
    </row>
    <row r="87" spans="4:51" x14ac:dyDescent="0.25">
      <c r="D87" s="66" t="s">
        <v>46</v>
      </c>
      <c r="E87" s="66">
        <f t="shared" si="22"/>
        <v>0</v>
      </c>
      <c r="F87" s="66">
        <f t="shared" si="23"/>
        <v>0</v>
      </c>
      <c r="G87" s="66">
        <f t="shared" si="24"/>
        <v>0</v>
      </c>
      <c r="H87" s="66">
        <f t="shared" si="25"/>
        <v>0</v>
      </c>
      <c r="I87" s="66">
        <f t="shared" si="26"/>
        <v>0</v>
      </c>
      <c r="J87" s="66">
        <f t="shared" si="27"/>
        <v>0</v>
      </c>
      <c r="K87" s="66">
        <f t="shared" si="28"/>
        <v>0</v>
      </c>
      <c r="L87" s="66">
        <f t="shared" si="29"/>
        <v>0</v>
      </c>
      <c r="M87" s="66">
        <f t="shared" si="30"/>
        <v>0</v>
      </c>
      <c r="N87" s="66">
        <f t="shared" si="31"/>
        <v>0</v>
      </c>
      <c r="Q87" s="66" t="s">
        <v>46</v>
      </c>
      <c r="R87" s="66">
        <f t="shared" si="72"/>
        <v>0</v>
      </c>
      <c r="S87" s="66">
        <f t="shared" ref="S87:S88" si="90">S31-AE31</f>
        <v>0</v>
      </c>
      <c r="T87" s="66">
        <f t="shared" si="73"/>
        <v>0</v>
      </c>
      <c r="U87" s="66">
        <f t="shared" si="5"/>
        <v>0</v>
      </c>
      <c r="V87" s="66">
        <f t="shared" ref="V87:V88" si="91">V31-AH31</f>
        <v>0</v>
      </c>
      <c r="W87" s="66">
        <f t="shared" si="85"/>
        <v>0</v>
      </c>
      <c r="X87" s="66">
        <f t="shared" ref="X87:X88" si="92">X31-AJ31</f>
        <v>0</v>
      </c>
      <c r="Y87" s="66">
        <f t="shared" ref="Y87:Y88" si="93">Y31-AK31</f>
        <v>0</v>
      </c>
      <c r="Z87" s="66">
        <f t="shared" si="77"/>
        <v>0</v>
      </c>
      <c r="AA87" s="66">
        <f t="shared" si="88"/>
        <v>0</v>
      </c>
      <c r="AC87" s="66" t="s">
        <v>46</v>
      </c>
      <c r="AD87" s="66">
        <f t="shared" si="78"/>
        <v>0</v>
      </c>
      <c r="AE87" s="66">
        <f t="shared" ref="AE87:AE88" si="94">AE31-AQ31</f>
        <v>0</v>
      </c>
      <c r="AF87" s="66">
        <f t="shared" si="79"/>
        <v>0</v>
      </c>
      <c r="AG87" s="66">
        <f t="shared" si="14"/>
        <v>0</v>
      </c>
      <c r="AH87" s="66">
        <f t="shared" ref="AH87:AH88" si="95">AH31-AT31</f>
        <v>0</v>
      </c>
      <c r="AI87" s="66">
        <f t="shared" si="87"/>
        <v>0</v>
      </c>
      <c r="AJ87" s="66">
        <f t="shared" ref="AJ87:AJ88" si="96">AJ31-AV31</f>
        <v>0</v>
      </c>
      <c r="AK87" s="66">
        <f t="shared" ref="AK87:AK88" si="97">AK31-AW31</f>
        <v>0</v>
      </c>
      <c r="AL87" s="66">
        <f t="shared" si="83"/>
        <v>0</v>
      </c>
      <c r="AM87" s="66">
        <f t="shared" si="89"/>
        <v>0</v>
      </c>
      <c r="AO87" s="66" t="s">
        <v>46</v>
      </c>
      <c r="AP87" s="66">
        <f t="shared" si="34"/>
        <v>0</v>
      </c>
      <c r="AQ87" s="66">
        <f t="shared" si="35"/>
        <v>0</v>
      </c>
      <c r="AR87" s="66">
        <f t="shared" si="36"/>
        <v>0</v>
      </c>
      <c r="AS87" s="66">
        <f t="shared" si="37"/>
        <v>0</v>
      </c>
      <c r="AT87" s="66">
        <f t="shared" si="38"/>
        <v>0</v>
      </c>
      <c r="AU87" s="66">
        <f t="shared" si="39"/>
        <v>0</v>
      </c>
      <c r="AV87" s="66">
        <f t="shared" si="40"/>
        <v>0</v>
      </c>
      <c r="AW87" s="66">
        <f t="shared" si="41"/>
        <v>0</v>
      </c>
      <c r="AX87" s="66">
        <f t="shared" si="42"/>
        <v>0</v>
      </c>
      <c r="AY87" s="66">
        <f t="shared" si="43"/>
        <v>0</v>
      </c>
    </row>
    <row r="88" spans="4:51" x14ac:dyDescent="0.25">
      <c r="D88" s="66" t="s">
        <v>24</v>
      </c>
      <c r="E88" s="66">
        <f t="shared" si="22"/>
        <v>0</v>
      </c>
      <c r="F88" s="66">
        <f t="shared" si="23"/>
        <v>-4</v>
      </c>
      <c r="G88" s="66">
        <f t="shared" si="24"/>
        <v>93</v>
      </c>
      <c r="H88" s="66">
        <f t="shared" si="25"/>
        <v>-100</v>
      </c>
      <c r="I88" s="66">
        <f t="shared" si="26"/>
        <v>-80</v>
      </c>
      <c r="J88" s="66">
        <f t="shared" si="27"/>
        <v>0</v>
      </c>
      <c r="K88" s="66">
        <f t="shared" si="28"/>
        <v>-2</v>
      </c>
      <c r="L88" s="66">
        <f t="shared" si="29"/>
        <v>1</v>
      </c>
      <c r="M88" s="66">
        <f t="shared" si="30"/>
        <v>-4</v>
      </c>
      <c r="N88" s="66">
        <f t="shared" si="31"/>
        <v>0</v>
      </c>
      <c r="Q88" s="66" t="s">
        <v>24</v>
      </c>
      <c r="R88" s="105">
        <f t="shared" si="72"/>
        <v>0</v>
      </c>
      <c r="S88" s="66">
        <f t="shared" si="90"/>
        <v>0</v>
      </c>
      <c r="T88" s="66">
        <f t="shared" si="73"/>
        <v>0</v>
      </c>
      <c r="U88" s="66">
        <f t="shared" si="5"/>
        <v>0</v>
      </c>
      <c r="V88" s="66">
        <f t="shared" si="91"/>
        <v>0</v>
      </c>
      <c r="W88" s="66">
        <f t="shared" si="85"/>
        <v>0</v>
      </c>
      <c r="X88" s="66">
        <f t="shared" si="92"/>
        <v>0</v>
      </c>
      <c r="Y88" s="66">
        <f t="shared" si="93"/>
        <v>0</v>
      </c>
      <c r="Z88" s="66">
        <f t="shared" si="77"/>
        <v>0</v>
      </c>
      <c r="AA88" s="66">
        <f t="shared" si="88"/>
        <v>0</v>
      </c>
      <c r="AC88" s="66" t="s">
        <v>24</v>
      </c>
      <c r="AD88" s="105">
        <f t="shared" si="78"/>
        <v>-18</v>
      </c>
      <c r="AE88" s="66">
        <f t="shared" si="94"/>
        <v>0</v>
      </c>
      <c r="AF88" s="66">
        <f t="shared" si="79"/>
        <v>0</v>
      </c>
      <c r="AG88" s="66">
        <f t="shared" si="14"/>
        <v>0</v>
      </c>
      <c r="AH88" s="66">
        <f t="shared" si="95"/>
        <v>0</v>
      </c>
      <c r="AI88" s="66">
        <f t="shared" si="87"/>
        <v>0</v>
      </c>
      <c r="AJ88" s="66">
        <f t="shared" si="96"/>
        <v>-3</v>
      </c>
      <c r="AK88" s="66">
        <f t="shared" si="97"/>
        <v>-3</v>
      </c>
      <c r="AL88" s="66">
        <f t="shared" si="83"/>
        <v>0</v>
      </c>
      <c r="AM88" s="66">
        <f t="shared" si="89"/>
        <v>0</v>
      </c>
      <c r="AO88" s="66" t="s">
        <v>24</v>
      </c>
      <c r="AP88" s="66">
        <f t="shared" si="34"/>
        <v>12</v>
      </c>
      <c r="AQ88" s="66">
        <f t="shared" si="35"/>
        <v>-1</v>
      </c>
      <c r="AR88" s="66">
        <f t="shared" si="36"/>
        <v>-73</v>
      </c>
      <c r="AS88" s="105">
        <f t="shared" si="37"/>
        <v>100</v>
      </c>
      <c r="AT88" s="105">
        <f t="shared" si="38"/>
        <v>70</v>
      </c>
      <c r="AU88" s="66">
        <f t="shared" si="39"/>
        <v>-5</v>
      </c>
      <c r="AV88" s="105">
        <f t="shared" si="40"/>
        <v>79</v>
      </c>
      <c r="AW88" s="105">
        <f t="shared" si="41"/>
        <v>47</v>
      </c>
      <c r="AX88" s="66">
        <f t="shared" si="42"/>
        <v>-4</v>
      </c>
      <c r="AY88" s="66">
        <f t="shared" si="43"/>
        <v>-1</v>
      </c>
    </row>
    <row r="89" spans="4:51" x14ac:dyDescent="0.25">
      <c r="D89" s="66" t="s">
        <v>55</v>
      </c>
      <c r="E89" s="66">
        <f t="shared" si="22"/>
        <v>0</v>
      </c>
      <c r="F89" s="66">
        <f t="shared" si="23"/>
        <v>0</v>
      </c>
      <c r="G89" s="66">
        <f t="shared" si="24"/>
        <v>0</v>
      </c>
      <c r="H89" s="66">
        <f t="shared" si="25"/>
        <v>0</v>
      </c>
      <c r="I89" s="66">
        <f t="shared" si="26"/>
        <v>0</v>
      </c>
      <c r="J89" s="66">
        <f t="shared" si="27"/>
        <v>0</v>
      </c>
      <c r="K89" s="66">
        <f t="shared" si="28"/>
        <v>0</v>
      </c>
      <c r="L89" s="66">
        <f t="shared" si="29"/>
        <v>0</v>
      </c>
      <c r="M89" s="66">
        <f t="shared" si="30"/>
        <v>0</v>
      </c>
      <c r="N89" s="66">
        <f t="shared" si="31"/>
        <v>0</v>
      </c>
      <c r="Q89" s="66" t="s">
        <v>55</v>
      </c>
      <c r="R89" s="66"/>
      <c r="S89" s="66"/>
      <c r="T89" s="66"/>
      <c r="U89" s="66">
        <f t="shared" si="5"/>
        <v>0</v>
      </c>
      <c r="V89" s="66"/>
      <c r="W89" s="66"/>
      <c r="X89" s="66"/>
      <c r="Y89" s="66"/>
      <c r="Z89" s="66"/>
      <c r="AA89" s="66"/>
      <c r="AC89" s="66" t="s">
        <v>55</v>
      </c>
      <c r="AD89" s="66"/>
      <c r="AE89" s="66"/>
      <c r="AF89" s="66"/>
      <c r="AG89" s="66">
        <f t="shared" si="14"/>
        <v>0</v>
      </c>
      <c r="AH89" s="66"/>
      <c r="AI89" s="66"/>
      <c r="AJ89" s="66"/>
      <c r="AK89" s="66"/>
      <c r="AL89" s="66"/>
      <c r="AM89" s="66"/>
      <c r="AO89" s="66" t="s">
        <v>55</v>
      </c>
      <c r="AP89" s="66"/>
      <c r="AQ89" s="66"/>
      <c r="AR89" s="66"/>
      <c r="AS89" s="66">
        <f t="shared" si="37"/>
        <v>0</v>
      </c>
      <c r="AT89" s="66"/>
      <c r="AU89" s="66"/>
      <c r="AV89" s="66"/>
      <c r="AW89" s="66"/>
      <c r="AX89" s="66"/>
      <c r="AY89" s="66"/>
    </row>
    <row r="90" spans="4:51" hidden="1" x14ac:dyDescent="0.25">
      <c r="D90" s="66" t="s">
        <v>50</v>
      </c>
      <c r="E90" s="66">
        <f t="shared" si="22"/>
        <v>0</v>
      </c>
      <c r="F90" s="66">
        <f t="shared" si="23"/>
        <v>0</v>
      </c>
      <c r="G90" s="66">
        <f t="shared" si="24"/>
        <v>0</v>
      </c>
      <c r="H90" s="66">
        <f t="shared" si="25"/>
        <v>0</v>
      </c>
      <c r="I90" s="66">
        <f t="shared" si="26"/>
        <v>1</v>
      </c>
      <c r="J90" s="66">
        <f t="shared" si="27"/>
        <v>0</v>
      </c>
      <c r="K90" s="66">
        <f t="shared" si="28"/>
        <v>-1</v>
      </c>
      <c r="L90" s="66">
        <f t="shared" si="29"/>
        <v>-9</v>
      </c>
      <c r="M90" s="66">
        <f t="shared" si="30"/>
        <v>0</v>
      </c>
      <c r="N90" s="66">
        <f t="shared" si="31"/>
        <v>-1</v>
      </c>
      <c r="Q90" s="66" t="s">
        <v>50</v>
      </c>
      <c r="R90" s="66">
        <f t="shared" ref="R90:R97" si="98">R34-AD34</f>
        <v>0</v>
      </c>
      <c r="S90" s="66">
        <f t="shared" ref="S90" si="99">S34-AE34</f>
        <v>0</v>
      </c>
      <c r="T90" s="66">
        <f t="shared" ref="T90" si="100">T34-AF34</f>
        <v>0</v>
      </c>
      <c r="U90" s="66">
        <f t="shared" si="5"/>
        <v>0</v>
      </c>
      <c r="V90" s="66">
        <f t="shared" ref="V90" si="101">V34-AH34</f>
        <v>0</v>
      </c>
      <c r="W90" s="66">
        <f t="shared" ref="W90" si="102">W34-AI34</f>
        <v>0</v>
      </c>
      <c r="X90" s="66">
        <f t="shared" ref="X90" si="103">X34-AJ34</f>
        <v>0</v>
      </c>
      <c r="Y90" s="66">
        <f t="shared" ref="Y90" si="104">Y34-AK34</f>
        <v>0</v>
      </c>
      <c r="Z90" s="66">
        <f t="shared" ref="Z90" si="105">Z34-AL34</f>
        <v>0</v>
      </c>
      <c r="AA90" s="66">
        <f t="shared" ref="AA90" si="106">AA34-AM34</f>
        <v>0</v>
      </c>
      <c r="AC90" s="66" t="s">
        <v>50</v>
      </c>
      <c r="AD90" s="66">
        <f t="shared" ref="AD90:AD97" si="107">AD34-AP34</f>
        <v>7</v>
      </c>
      <c r="AE90" s="66">
        <f t="shared" ref="AE90" si="108">AE34-AQ34</f>
        <v>0</v>
      </c>
      <c r="AF90" s="66">
        <f t="shared" ref="AF90" si="109">AF34-AR34</f>
        <v>20</v>
      </c>
      <c r="AG90" s="66">
        <f t="shared" si="14"/>
        <v>0</v>
      </c>
      <c r="AH90" s="66">
        <f t="shared" ref="AH90" si="110">AH34-AT34</f>
        <v>-1</v>
      </c>
      <c r="AI90" s="66">
        <f t="shared" ref="AI90" si="111">AI34-AU34</f>
        <v>0</v>
      </c>
      <c r="AJ90" s="66">
        <f t="shared" ref="AJ90" si="112">AJ34-AV34</f>
        <v>6</v>
      </c>
      <c r="AK90" s="66">
        <f t="shared" ref="AK90" si="113">AK34-AW34</f>
        <v>7</v>
      </c>
      <c r="AL90" s="66">
        <f t="shared" ref="AL90" si="114">AL34-AX34</f>
        <v>1</v>
      </c>
      <c r="AM90" s="66">
        <f t="shared" ref="AM90" si="115">AM34-AY34</f>
        <v>0</v>
      </c>
      <c r="AO90" s="66" t="s">
        <v>50</v>
      </c>
      <c r="AP90" s="105">
        <f t="shared" si="34"/>
        <v>43</v>
      </c>
      <c r="AQ90" s="105">
        <f t="shared" si="35"/>
        <v>100</v>
      </c>
      <c r="AR90" s="105">
        <f t="shared" si="36"/>
        <v>60</v>
      </c>
      <c r="AS90" s="66">
        <f t="shared" si="37"/>
        <v>0</v>
      </c>
      <c r="AT90" s="66">
        <f t="shared" si="38"/>
        <v>19</v>
      </c>
      <c r="AU90" s="66">
        <f t="shared" si="39"/>
        <v>10</v>
      </c>
      <c r="AV90" s="66">
        <f t="shared" si="40"/>
        <v>11</v>
      </c>
      <c r="AW90" s="66">
        <f t="shared" si="41"/>
        <v>52</v>
      </c>
      <c r="AX90" s="66">
        <f t="shared" si="42"/>
        <v>9</v>
      </c>
      <c r="AY90" s="66">
        <f t="shared" si="43"/>
        <v>1</v>
      </c>
    </row>
    <row r="91" spans="4:51" hidden="1" x14ac:dyDescent="0.25">
      <c r="D91" s="66" t="s">
        <v>57</v>
      </c>
      <c r="E91" s="66">
        <f t="shared" si="22"/>
        <v>60</v>
      </c>
      <c r="F91" s="66">
        <f t="shared" si="23"/>
        <v>0</v>
      </c>
      <c r="G91" s="66">
        <f t="shared" si="24"/>
        <v>0</v>
      </c>
      <c r="H91" s="66">
        <f t="shared" si="25"/>
        <v>0</v>
      </c>
      <c r="I91" s="66">
        <f t="shared" si="26"/>
        <v>0</v>
      </c>
      <c r="J91" s="66">
        <f t="shared" si="27"/>
        <v>0</v>
      </c>
      <c r="K91" s="66">
        <f t="shared" si="28"/>
        <v>0</v>
      </c>
      <c r="L91" s="66">
        <f t="shared" si="29"/>
        <v>0</v>
      </c>
      <c r="M91" s="66">
        <f t="shared" si="30"/>
        <v>0</v>
      </c>
      <c r="N91" s="66">
        <f t="shared" si="31"/>
        <v>0</v>
      </c>
      <c r="Q91" s="66" t="s">
        <v>57</v>
      </c>
      <c r="R91" s="66">
        <f t="shared" si="98"/>
        <v>0</v>
      </c>
      <c r="S91" s="66"/>
      <c r="T91" s="66"/>
      <c r="U91" s="66">
        <f t="shared" si="5"/>
        <v>0</v>
      </c>
      <c r="V91" s="66"/>
      <c r="W91" s="66"/>
      <c r="X91" s="66"/>
      <c r="Y91" s="66"/>
      <c r="Z91" s="66"/>
      <c r="AA91" s="66"/>
      <c r="AC91" s="66" t="s">
        <v>57</v>
      </c>
      <c r="AD91" s="66">
        <f t="shared" si="107"/>
        <v>0</v>
      </c>
      <c r="AE91" s="66"/>
      <c r="AF91" s="66"/>
      <c r="AG91" s="66">
        <f t="shared" si="14"/>
        <v>0</v>
      </c>
      <c r="AH91" s="66"/>
      <c r="AI91" s="66"/>
      <c r="AJ91" s="66"/>
      <c r="AK91" s="66"/>
      <c r="AL91" s="66"/>
      <c r="AM91" s="66"/>
      <c r="AO91" s="66" t="s">
        <v>57</v>
      </c>
      <c r="AP91" s="66">
        <f t="shared" si="34"/>
        <v>40</v>
      </c>
      <c r="AQ91" s="66"/>
      <c r="AR91" s="66"/>
      <c r="AS91" s="66">
        <f t="shared" si="37"/>
        <v>0</v>
      </c>
      <c r="AT91" s="66"/>
      <c r="AU91" s="66"/>
      <c r="AV91" s="66"/>
      <c r="AW91" s="66"/>
      <c r="AX91" s="66"/>
      <c r="AY91" s="66"/>
    </row>
    <row r="92" spans="4:51" hidden="1" x14ac:dyDescent="0.25">
      <c r="D92" s="66" t="s">
        <v>29</v>
      </c>
      <c r="E92" s="66">
        <f t="shared" si="22"/>
        <v>0</v>
      </c>
      <c r="F92" s="66">
        <f t="shared" si="23"/>
        <v>0</v>
      </c>
      <c r="G92" s="66">
        <f t="shared" si="24"/>
        <v>0</v>
      </c>
      <c r="H92" s="66">
        <f t="shared" si="25"/>
        <v>0</v>
      </c>
      <c r="I92" s="66">
        <f t="shared" si="26"/>
        <v>0</v>
      </c>
      <c r="J92" s="66">
        <f t="shared" si="27"/>
        <v>0</v>
      </c>
      <c r="K92" s="66">
        <f t="shared" si="28"/>
        <v>0</v>
      </c>
      <c r="L92" s="66">
        <f t="shared" si="29"/>
        <v>0</v>
      </c>
      <c r="M92" s="66">
        <f t="shared" si="30"/>
        <v>0</v>
      </c>
      <c r="N92" s="66">
        <f t="shared" si="31"/>
        <v>0</v>
      </c>
      <c r="Q92" s="66" t="s">
        <v>29</v>
      </c>
      <c r="R92" s="66">
        <f t="shared" si="98"/>
        <v>0</v>
      </c>
      <c r="S92" s="66">
        <f t="shared" ref="S92:S93" si="116">S36-AE36</f>
        <v>0</v>
      </c>
      <c r="T92" s="66">
        <f t="shared" ref="T92:T93" si="117">T36-AF36</f>
        <v>0</v>
      </c>
      <c r="U92" s="66">
        <f t="shared" si="5"/>
        <v>0</v>
      </c>
      <c r="V92" s="66">
        <f t="shared" ref="V92:V97" si="118">V36-AH36</f>
        <v>0</v>
      </c>
      <c r="W92" s="66">
        <f t="shared" ref="W92:W104" si="119">W36-AI36</f>
        <v>0</v>
      </c>
      <c r="X92" s="66">
        <f t="shared" ref="X92:X94" si="120">X36-AJ36</f>
        <v>0</v>
      </c>
      <c r="Y92" s="66">
        <f t="shared" ref="Y92:Y97" si="121">Y36-AK36</f>
        <v>0</v>
      </c>
      <c r="Z92" s="66">
        <f t="shared" ref="Z92:Z93" si="122">Z36-AL36</f>
        <v>0</v>
      </c>
      <c r="AA92" s="66">
        <f t="shared" ref="AA92:AA107" si="123">AA36-AM36</f>
        <v>0</v>
      </c>
      <c r="AC92" s="66" t="s">
        <v>29</v>
      </c>
      <c r="AD92" s="66">
        <f t="shared" si="107"/>
        <v>0</v>
      </c>
      <c r="AE92" s="66">
        <f t="shared" ref="AE92:AE93" si="124">AE36-AQ36</f>
        <v>0</v>
      </c>
      <c r="AF92" s="66">
        <f t="shared" ref="AF92:AF93" si="125">AF36-AR36</f>
        <v>0</v>
      </c>
      <c r="AG92" s="66">
        <f t="shared" si="14"/>
        <v>0</v>
      </c>
      <c r="AH92" s="66">
        <f t="shared" ref="AH92:AH97" si="126">AH36-AT36</f>
        <v>0</v>
      </c>
      <c r="AI92" s="66">
        <f t="shared" ref="AI92:AI104" si="127">AI36-AU36</f>
        <v>0</v>
      </c>
      <c r="AJ92" s="66">
        <f t="shared" ref="AJ92:AJ94" si="128">AJ36-AV36</f>
        <v>0</v>
      </c>
      <c r="AK92" s="66">
        <f t="shared" ref="AK92:AK97" si="129">AK36-AW36</f>
        <v>0</v>
      </c>
      <c r="AL92" s="66">
        <f t="shared" ref="AL92:AL93" si="130">AL36-AX36</f>
        <v>0</v>
      </c>
      <c r="AM92" s="66">
        <f t="shared" ref="AM92:AM107" si="131">AM36-AY36</f>
        <v>0</v>
      </c>
      <c r="AO92" s="66" t="s">
        <v>29</v>
      </c>
      <c r="AP92" s="105">
        <f t="shared" si="34"/>
        <v>-72</v>
      </c>
      <c r="AQ92" s="66">
        <f t="shared" si="35"/>
        <v>-99</v>
      </c>
      <c r="AR92" s="66">
        <f t="shared" si="36"/>
        <v>0</v>
      </c>
      <c r="AS92" s="66">
        <f t="shared" si="37"/>
        <v>0</v>
      </c>
      <c r="AT92" s="66">
        <f t="shared" si="38"/>
        <v>-90</v>
      </c>
      <c r="AU92" s="66">
        <f t="shared" si="39"/>
        <v>-5</v>
      </c>
      <c r="AV92" s="66">
        <f t="shared" si="40"/>
        <v>-90</v>
      </c>
      <c r="AW92" s="66">
        <f t="shared" si="41"/>
        <v>-90</v>
      </c>
      <c r="AX92" s="66">
        <f t="shared" si="42"/>
        <v>-5</v>
      </c>
      <c r="AY92" s="66">
        <f t="shared" si="43"/>
        <v>0</v>
      </c>
    </row>
    <row r="93" spans="4:51" x14ac:dyDescent="0.25">
      <c r="D93" s="66" t="s">
        <v>61</v>
      </c>
      <c r="E93" s="66">
        <f t="shared" si="22"/>
        <v>0</v>
      </c>
      <c r="F93" s="66">
        <f t="shared" si="23"/>
        <v>0</v>
      </c>
      <c r="G93" s="66">
        <f t="shared" si="24"/>
        <v>0</v>
      </c>
      <c r="H93" s="66">
        <f t="shared" si="25"/>
        <v>0</v>
      </c>
      <c r="I93" s="66">
        <f t="shared" si="26"/>
        <v>0</v>
      </c>
      <c r="J93" s="66">
        <f t="shared" si="27"/>
        <v>0</v>
      </c>
      <c r="K93" s="66">
        <f t="shared" si="28"/>
        <v>0</v>
      </c>
      <c r="L93" s="66">
        <f t="shared" si="29"/>
        <v>0</v>
      </c>
      <c r="M93" s="66">
        <f t="shared" si="30"/>
        <v>0</v>
      </c>
      <c r="N93" s="66">
        <f t="shared" si="31"/>
        <v>0</v>
      </c>
      <c r="Q93" s="66" t="s">
        <v>61</v>
      </c>
      <c r="R93" s="66">
        <f t="shared" si="98"/>
        <v>0</v>
      </c>
      <c r="S93" s="66">
        <f t="shared" si="116"/>
        <v>0</v>
      </c>
      <c r="T93" s="66">
        <f t="shared" si="117"/>
        <v>0</v>
      </c>
      <c r="U93" s="66">
        <f t="shared" si="5"/>
        <v>0</v>
      </c>
      <c r="V93" s="66">
        <f t="shared" si="118"/>
        <v>0</v>
      </c>
      <c r="W93" s="66">
        <f t="shared" si="119"/>
        <v>0</v>
      </c>
      <c r="X93" s="66">
        <f t="shared" si="120"/>
        <v>0</v>
      </c>
      <c r="Y93" s="66">
        <f t="shared" si="121"/>
        <v>0</v>
      </c>
      <c r="Z93" s="66">
        <f t="shared" si="122"/>
        <v>0</v>
      </c>
      <c r="AA93" s="66">
        <f t="shared" si="123"/>
        <v>0</v>
      </c>
      <c r="AC93" s="66" t="s">
        <v>61</v>
      </c>
      <c r="AD93" s="66">
        <f t="shared" si="107"/>
        <v>0</v>
      </c>
      <c r="AE93" s="66">
        <f t="shared" si="124"/>
        <v>0</v>
      </c>
      <c r="AF93" s="66">
        <f t="shared" si="125"/>
        <v>0</v>
      </c>
      <c r="AG93" s="66">
        <f t="shared" si="14"/>
        <v>0</v>
      </c>
      <c r="AH93" s="66">
        <f t="shared" si="126"/>
        <v>0</v>
      </c>
      <c r="AI93" s="66">
        <f t="shared" si="127"/>
        <v>0</v>
      </c>
      <c r="AJ93" s="66">
        <f t="shared" si="128"/>
        <v>0</v>
      </c>
      <c r="AK93" s="66">
        <f t="shared" si="129"/>
        <v>0</v>
      </c>
      <c r="AL93" s="66">
        <f t="shared" si="130"/>
        <v>0</v>
      </c>
      <c r="AM93" s="66">
        <f t="shared" si="131"/>
        <v>0</v>
      </c>
      <c r="AO93" s="66" t="s">
        <v>61</v>
      </c>
      <c r="AP93" s="66">
        <f t="shared" si="34"/>
        <v>0</v>
      </c>
      <c r="AQ93" s="66">
        <f t="shared" si="35"/>
        <v>0</v>
      </c>
      <c r="AR93" s="66">
        <f t="shared" si="36"/>
        <v>0</v>
      </c>
      <c r="AS93" s="66">
        <f t="shared" si="37"/>
        <v>0</v>
      </c>
      <c r="AT93" s="66">
        <f t="shared" si="38"/>
        <v>0</v>
      </c>
      <c r="AU93" s="66">
        <f t="shared" si="39"/>
        <v>0</v>
      </c>
      <c r="AV93" s="66">
        <f t="shared" si="40"/>
        <v>0</v>
      </c>
      <c r="AW93" s="66">
        <f t="shared" si="41"/>
        <v>0</v>
      </c>
      <c r="AX93" s="66">
        <f t="shared" si="42"/>
        <v>0</v>
      </c>
      <c r="AY93" s="66">
        <f t="shared" si="43"/>
        <v>0</v>
      </c>
    </row>
    <row r="94" spans="4:51" x14ac:dyDescent="0.25">
      <c r="D94" s="66" t="s">
        <v>38</v>
      </c>
      <c r="E94" s="66">
        <f t="shared" si="22"/>
        <v>0</v>
      </c>
      <c r="F94" s="66">
        <f t="shared" si="23"/>
        <v>0</v>
      </c>
      <c r="G94" s="66">
        <f t="shared" si="24"/>
        <v>0</v>
      </c>
      <c r="H94" s="66">
        <f t="shared" si="25"/>
        <v>0</v>
      </c>
      <c r="I94" s="66">
        <f t="shared" si="26"/>
        <v>0</v>
      </c>
      <c r="J94" s="66">
        <f t="shared" si="27"/>
        <v>0</v>
      </c>
      <c r="K94" s="66">
        <f t="shared" si="28"/>
        <v>-45</v>
      </c>
      <c r="L94" s="66">
        <f t="shared" si="29"/>
        <v>15</v>
      </c>
      <c r="M94" s="66">
        <f t="shared" si="30"/>
        <v>0</v>
      </c>
      <c r="N94" s="66">
        <f t="shared" si="31"/>
        <v>0</v>
      </c>
      <c r="Q94" s="66" t="s">
        <v>38</v>
      </c>
      <c r="R94" s="66">
        <f t="shared" si="98"/>
        <v>0</v>
      </c>
      <c r="S94" s="66"/>
      <c r="T94" s="66"/>
      <c r="U94" s="66">
        <f t="shared" si="5"/>
        <v>0</v>
      </c>
      <c r="V94" s="66">
        <f t="shared" si="118"/>
        <v>0</v>
      </c>
      <c r="W94" s="66">
        <f t="shared" si="119"/>
        <v>0</v>
      </c>
      <c r="X94" s="105">
        <f t="shared" si="120"/>
        <v>0</v>
      </c>
      <c r="Y94" s="105">
        <f t="shared" si="121"/>
        <v>0</v>
      </c>
      <c r="Z94" s="66"/>
      <c r="AA94" s="66">
        <f t="shared" si="123"/>
        <v>0</v>
      </c>
      <c r="AC94" s="66" t="s">
        <v>38</v>
      </c>
      <c r="AD94" s="66">
        <f t="shared" si="107"/>
        <v>0</v>
      </c>
      <c r="AE94" s="66"/>
      <c r="AF94" s="66"/>
      <c r="AG94" s="66">
        <f t="shared" si="14"/>
        <v>0</v>
      </c>
      <c r="AH94" s="66">
        <f t="shared" si="126"/>
        <v>0</v>
      </c>
      <c r="AI94" s="66">
        <f t="shared" si="127"/>
        <v>-5</v>
      </c>
      <c r="AJ94" s="105">
        <f t="shared" si="128"/>
        <v>0</v>
      </c>
      <c r="AK94" s="105">
        <f t="shared" si="129"/>
        <v>0</v>
      </c>
      <c r="AL94" s="66"/>
      <c r="AM94" s="66">
        <f t="shared" si="131"/>
        <v>0</v>
      </c>
      <c r="AO94" s="66" t="s">
        <v>38</v>
      </c>
      <c r="AP94" s="66">
        <f t="shared" si="34"/>
        <v>0</v>
      </c>
      <c r="AQ94" s="66"/>
      <c r="AR94" s="66"/>
      <c r="AS94" s="66">
        <f t="shared" si="37"/>
        <v>0</v>
      </c>
      <c r="AT94" s="66">
        <f t="shared" si="38"/>
        <v>0</v>
      </c>
      <c r="AU94" s="66">
        <f t="shared" si="39"/>
        <v>-15</v>
      </c>
      <c r="AV94" s="66">
        <f t="shared" si="40"/>
        <v>-10</v>
      </c>
      <c r="AW94" s="66">
        <f t="shared" si="41"/>
        <v>45</v>
      </c>
      <c r="AX94" s="66"/>
      <c r="AY94" s="66">
        <f t="shared" si="43"/>
        <v>0</v>
      </c>
    </row>
    <row r="95" spans="4:51" x14ac:dyDescent="0.25">
      <c r="D95" s="66" t="s">
        <v>27</v>
      </c>
      <c r="E95" s="66">
        <f t="shared" si="22"/>
        <v>-7</v>
      </c>
      <c r="F95" s="66">
        <f t="shared" si="23"/>
        <v>-10</v>
      </c>
      <c r="G95" s="66">
        <f t="shared" si="24"/>
        <v>0</v>
      </c>
      <c r="H95" s="66">
        <f t="shared" si="25"/>
        <v>0</v>
      </c>
      <c r="I95" s="66">
        <f t="shared" si="26"/>
        <v>-8</v>
      </c>
      <c r="J95" s="66">
        <f t="shared" si="27"/>
        <v>-4</v>
      </c>
      <c r="K95" s="66">
        <f t="shared" si="28"/>
        <v>0</v>
      </c>
      <c r="L95" s="66">
        <f t="shared" si="29"/>
        <v>0</v>
      </c>
      <c r="M95" s="66">
        <f t="shared" si="30"/>
        <v>0</v>
      </c>
      <c r="N95" s="66">
        <f t="shared" si="31"/>
        <v>5</v>
      </c>
      <c r="Q95" s="66" t="s">
        <v>27</v>
      </c>
      <c r="R95" s="66">
        <f t="shared" si="98"/>
        <v>0</v>
      </c>
      <c r="S95" s="66">
        <f t="shared" ref="S95:S97" si="132">S39-AE39</f>
        <v>0</v>
      </c>
      <c r="T95" s="66">
        <f t="shared" ref="T95" si="133">T39-AF39</f>
        <v>0</v>
      </c>
      <c r="U95" s="66">
        <f t="shared" si="5"/>
        <v>0</v>
      </c>
      <c r="V95" s="66">
        <f t="shared" si="118"/>
        <v>0</v>
      </c>
      <c r="W95" s="66">
        <f t="shared" si="119"/>
        <v>0</v>
      </c>
      <c r="X95" s="66"/>
      <c r="Y95" s="66">
        <f t="shared" si="121"/>
        <v>0</v>
      </c>
      <c r="Z95" s="66">
        <f t="shared" ref="Z95:Z97" si="134">Z39-AL39</f>
        <v>0</v>
      </c>
      <c r="AA95" s="66">
        <f t="shared" si="123"/>
        <v>0</v>
      </c>
      <c r="AC95" s="66" t="s">
        <v>27</v>
      </c>
      <c r="AD95" s="66">
        <f t="shared" si="107"/>
        <v>0</v>
      </c>
      <c r="AE95" s="66">
        <f t="shared" ref="AE95:AE97" si="135">AE39-AQ39</f>
        <v>0</v>
      </c>
      <c r="AF95" s="66">
        <f t="shared" ref="AF95" si="136">AF39-AR39</f>
        <v>0</v>
      </c>
      <c r="AG95" s="66">
        <f t="shared" si="14"/>
        <v>0</v>
      </c>
      <c r="AH95" s="66">
        <f t="shared" si="126"/>
        <v>0</v>
      </c>
      <c r="AI95" s="66">
        <f t="shared" si="127"/>
        <v>0</v>
      </c>
      <c r="AJ95" s="66"/>
      <c r="AK95" s="66">
        <f t="shared" si="129"/>
        <v>0</v>
      </c>
      <c r="AL95" s="66">
        <f t="shared" ref="AL95:AL97" si="137">AL39-AX39</f>
        <v>0</v>
      </c>
      <c r="AM95" s="66">
        <f t="shared" si="131"/>
        <v>0</v>
      </c>
      <c r="AO95" s="66" t="s">
        <v>27</v>
      </c>
      <c r="AP95" s="66">
        <f t="shared" si="34"/>
        <v>0</v>
      </c>
      <c r="AQ95" s="66">
        <f t="shared" si="35"/>
        <v>0</v>
      </c>
      <c r="AR95" s="66">
        <f t="shared" si="36"/>
        <v>0</v>
      </c>
      <c r="AS95" s="66">
        <f t="shared" si="37"/>
        <v>0</v>
      </c>
      <c r="AT95" s="66">
        <f t="shared" si="38"/>
        <v>0</v>
      </c>
      <c r="AU95" s="66">
        <f t="shared" si="39"/>
        <v>0</v>
      </c>
      <c r="AV95" s="66"/>
      <c r="AW95" s="66">
        <f t="shared" si="41"/>
        <v>0</v>
      </c>
      <c r="AX95" s="66">
        <f t="shared" si="42"/>
        <v>0</v>
      </c>
      <c r="AY95" s="66">
        <f t="shared" si="43"/>
        <v>0</v>
      </c>
    </row>
    <row r="96" spans="4:51" x14ac:dyDescent="0.25">
      <c r="D96" s="66" t="s">
        <v>41</v>
      </c>
      <c r="E96" s="66">
        <f t="shared" si="22"/>
        <v>0</v>
      </c>
      <c r="F96" s="66">
        <f t="shared" si="23"/>
        <v>-100</v>
      </c>
      <c r="G96" s="66">
        <f t="shared" si="24"/>
        <v>0</v>
      </c>
      <c r="H96" s="66">
        <f t="shared" si="25"/>
        <v>0</v>
      </c>
      <c r="I96" s="66">
        <f t="shared" si="26"/>
        <v>0</v>
      </c>
      <c r="J96" s="66">
        <f t="shared" si="27"/>
        <v>0</v>
      </c>
      <c r="K96" s="66">
        <f t="shared" si="28"/>
        <v>0</v>
      </c>
      <c r="L96" s="66">
        <f t="shared" si="29"/>
        <v>0</v>
      </c>
      <c r="M96" s="66">
        <f t="shared" si="30"/>
        <v>0</v>
      </c>
      <c r="N96" s="66">
        <f t="shared" si="31"/>
        <v>0</v>
      </c>
      <c r="Q96" s="66" t="s">
        <v>41</v>
      </c>
      <c r="R96" s="66">
        <f t="shared" si="98"/>
        <v>0</v>
      </c>
      <c r="S96" s="66">
        <f t="shared" si="132"/>
        <v>0</v>
      </c>
      <c r="T96" s="66"/>
      <c r="U96" s="66">
        <f t="shared" si="5"/>
        <v>0</v>
      </c>
      <c r="V96" s="66">
        <f t="shared" si="118"/>
        <v>0</v>
      </c>
      <c r="W96" s="66">
        <f t="shared" si="119"/>
        <v>0</v>
      </c>
      <c r="X96" s="66"/>
      <c r="Y96" s="66">
        <f t="shared" si="121"/>
        <v>0</v>
      </c>
      <c r="Z96" s="66">
        <f t="shared" si="134"/>
        <v>0</v>
      </c>
      <c r="AA96" s="66">
        <f t="shared" si="123"/>
        <v>0</v>
      </c>
      <c r="AC96" s="66" t="s">
        <v>41</v>
      </c>
      <c r="AD96" s="66">
        <f t="shared" si="107"/>
        <v>0</v>
      </c>
      <c r="AE96" s="66">
        <f t="shared" si="135"/>
        <v>0</v>
      </c>
      <c r="AF96" s="66"/>
      <c r="AG96" s="66">
        <f t="shared" si="14"/>
        <v>0</v>
      </c>
      <c r="AH96" s="66">
        <f t="shared" si="126"/>
        <v>0</v>
      </c>
      <c r="AI96" s="66">
        <f t="shared" si="127"/>
        <v>0</v>
      </c>
      <c r="AJ96" s="66"/>
      <c r="AK96" s="66">
        <f t="shared" si="129"/>
        <v>0</v>
      </c>
      <c r="AL96" s="66">
        <f t="shared" si="137"/>
        <v>0</v>
      </c>
      <c r="AM96" s="66">
        <f t="shared" si="131"/>
        <v>0</v>
      </c>
      <c r="AO96" s="66" t="s">
        <v>41</v>
      </c>
      <c r="AP96" s="66">
        <f t="shared" si="34"/>
        <v>0</v>
      </c>
      <c r="AQ96" s="66">
        <f t="shared" si="35"/>
        <v>0</v>
      </c>
      <c r="AR96" s="66"/>
      <c r="AS96" s="66">
        <f t="shared" si="37"/>
        <v>0</v>
      </c>
      <c r="AT96" s="66">
        <f t="shared" si="38"/>
        <v>-20</v>
      </c>
      <c r="AU96" s="66">
        <f t="shared" si="39"/>
        <v>0</v>
      </c>
      <c r="AV96" s="66"/>
      <c r="AW96" s="66">
        <f t="shared" si="41"/>
        <v>0</v>
      </c>
      <c r="AX96" s="66">
        <f t="shared" si="42"/>
        <v>0</v>
      </c>
      <c r="AY96" s="66">
        <f t="shared" si="43"/>
        <v>0</v>
      </c>
    </row>
    <row r="97" spans="4:51" x14ac:dyDescent="0.25">
      <c r="D97" s="66" t="s">
        <v>40</v>
      </c>
      <c r="E97" s="66">
        <f t="shared" si="22"/>
        <v>-90</v>
      </c>
      <c r="F97" s="66">
        <f t="shared" si="23"/>
        <v>-80</v>
      </c>
      <c r="G97" s="66">
        <f t="shared" si="24"/>
        <v>0</v>
      </c>
      <c r="H97" s="66">
        <f t="shared" si="25"/>
        <v>0</v>
      </c>
      <c r="I97" s="66">
        <f t="shared" si="26"/>
        <v>0</v>
      </c>
      <c r="J97" s="66">
        <f t="shared" si="27"/>
        <v>0</v>
      </c>
      <c r="K97" s="66">
        <f t="shared" si="28"/>
        <v>-90</v>
      </c>
      <c r="L97" s="66">
        <f t="shared" si="29"/>
        <v>-100</v>
      </c>
      <c r="M97" s="66">
        <f t="shared" si="30"/>
        <v>0</v>
      </c>
      <c r="N97" s="66">
        <f t="shared" si="31"/>
        <v>0</v>
      </c>
      <c r="Q97" s="66" t="s">
        <v>40</v>
      </c>
      <c r="R97" s="145">
        <f t="shared" si="98"/>
        <v>90</v>
      </c>
      <c r="S97" s="145">
        <f t="shared" si="132"/>
        <v>80</v>
      </c>
      <c r="T97" s="66">
        <f t="shared" ref="T97" si="138">T41-AF41</f>
        <v>0</v>
      </c>
      <c r="U97" s="66">
        <f t="shared" si="5"/>
        <v>0</v>
      </c>
      <c r="V97" s="66">
        <f t="shared" si="118"/>
        <v>0</v>
      </c>
      <c r="W97" s="66">
        <f t="shared" si="119"/>
        <v>0</v>
      </c>
      <c r="X97" s="66">
        <f t="shared" ref="X97" si="139">X41-AJ41</f>
        <v>5</v>
      </c>
      <c r="Y97" s="66">
        <f t="shared" si="121"/>
        <v>0</v>
      </c>
      <c r="Z97" s="66">
        <f t="shared" si="134"/>
        <v>0</v>
      </c>
      <c r="AA97" s="66">
        <f t="shared" si="123"/>
        <v>0</v>
      </c>
      <c r="AC97" s="66" t="s">
        <v>40</v>
      </c>
      <c r="AD97" s="145">
        <f t="shared" si="107"/>
        <v>-80</v>
      </c>
      <c r="AE97" s="145">
        <f t="shared" si="135"/>
        <v>-96</v>
      </c>
      <c r="AF97" s="66">
        <f t="shared" ref="AF97" si="140">AF41-AR41</f>
        <v>0</v>
      </c>
      <c r="AG97" s="66">
        <f t="shared" si="14"/>
        <v>0</v>
      </c>
      <c r="AH97" s="66">
        <f t="shared" si="126"/>
        <v>0</v>
      </c>
      <c r="AI97" s="66">
        <f t="shared" si="127"/>
        <v>0</v>
      </c>
      <c r="AJ97" s="66">
        <f t="shared" ref="AJ97" si="141">AJ41-AV41</f>
        <v>0</v>
      </c>
      <c r="AK97" s="66">
        <f t="shared" si="129"/>
        <v>0</v>
      </c>
      <c r="AL97" s="66">
        <f t="shared" si="137"/>
        <v>0</v>
      </c>
      <c r="AM97" s="66">
        <f t="shared" si="131"/>
        <v>0</v>
      </c>
      <c r="AO97" s="66" t="s">
        <v>40</v>
      </c>
      <c r="AP97" s="66">
        <f t="shared" si="34"/>
        <v>0</v>
      </c>
      <c r="AQ97" s="66">
        <f t="shared" si="35"/>
        <v>0</v>
      </c>
      <c r="AR97" s="66">
        <f t="shared" si="36"/>
        <v>0</v>
      </c>
      <c r="AS97" s="66">
        <f t="shared" si="37"/>
        <v>0</v>
      </c>
      <c r="AT97" s="66">
        <f t="shared" si="38"/>
        <v>0</v>
      </c>
      <c r="AU97" s="66">
        <f t="shared" si="39"/>
        <v>0</v>
      </c>
      <c r="AV97" s="66">
        <f t="shared" si="40"/>
        <v>0</v>
      </c>
      <c r="AW97" s="66">
        <f t="shared" si="41"/>
        <v>0</v>
      </c>
      <c r="AX97" s="66">
        <f t="shared" si="42"/>
        <v>0</v>
      </c>
      <c r="AY97" s="66">
        <f t="shared" si="43"/>
        <v>0</v>
      </c>
    </row>
    <row r="98" spans="4:51" x14ac:dyDescent="0.25">
      <c r="D98" s="66" t="s">
        <v>58</v>
      </c>
      <c r="E98" s="66">
        <f t="shared" si="22"/>
        <v>0</v>
      </c>
      <c r="F98" s="66">
        <f t="shared" si="23"/>
        <v>0</v>
      </c>
      <c r="G98" s="66">
        <f t="shared" si="24"/>
        <v>0</v>
      </c>
      <c r="H98" s="66">
        <f t="shared" si="25"/>
        <v>0</v>
      </c>
      <c r="I98" s="66">
        <f t="shared" si="26"/>
        <v>0</v>
      </c>
      <c r="J98" s="66">
        <f t="shared" si="27"/>
        <v>0</v>
      </c>
      <c r="K98" s="66">
        <f t="shared" si="28"/>
        <v>0</v>
      </c>
      <c r="L98" s="66">
        <f t="shared" si="29"/>
        <v>0</v>
      </c>
      <c r="M98" s="66">
        <f t="shared" si="30"/>
        <v>0</v>
      </c>
      <c r="N98" s="66">
        <f t="shared" si="31"/>
        <v>0</v>
      </c>
      <c r="Q98" s="66" t="s">
        <v>58</v>
      </c>
      <c r="R98" s="66"/>
      <c r="S98" s="66"/>
      <c r="T98" s="66"/>
      <c r="U98" s="66">
        <f t="shared" si="5"/>
        <v>0</v>
      </c>
      <c r="V98" s="66"/>
      <c r="W98" s="66">
        <f t="shared" si="119"/>
        <v>0</v>
      </c>
      <c r="X98" s="66"/>
      <c r="Y98" s="66"/>
      <c r="Z98" s="66"/>
      <c r="AA98" s="66">
        <f t="shared" si="123"/>
        <v>0</v>
      </c>
      <c r="AC98" s="66" t="s">
        <v>58</v>
      </c>
      <c r="AD98" s="66"/>
      <c r="AE98" s="66"/>
      <c r="AF98" s="66"/>
      <c r="AG98" s="66">
        <f t="shared" si="14"/>
        <v>0</v>
      </c>
      <c r="AH98" s="66"/>
      <c r="AI98" s="66">
        <f t="shared" si="127"/>
        <v>0</v>
      </c>
      <c r="AJ98" s="66"/>
      <c r="AK98" s="66"/>
      <c r="AL98" s="66"/>
      <c r="AM98" s="66">
        <f t="shared" si="131"/>
        <v>0</v>
      </c>
      <c r="AO98" s="66" t="s">
        <v>58</v>
      </c>
      <c r="AP98" s="66"/>
      <c r="AQ98" s="66"/>
      <c r="AR98" s="66"/>
      <c r="AS98" s="66">
        <f t="shared" si="37"/>
        <v>0</v>
      </c>
      <c r="AT98" s="66"/>
      <c r="AU98" s="66">
        <f t="shared" si="39"/>
        <v>0</v>
      </c>
      <c r="AV98" s="66"/>
      <c r="AW98" s="66"/>
      <c r="AX98" s="66"/>
      <c r="AY98" s="66">
        <f t="shared" si="43"/>
        <v>0</v>
      </c>
    </row>
    <row r="99" spans="4:51" x14ac:dyDescent="0.25">
      <c r="D99" s="66" t="s">
        <v>23</v>
      </c>
      <c r="E99" s="66">
        <f t="shared" si="22"/>
        <v>0</v>
      </c>
      <c r="F99" s="66">
        <f t="shared" si="23"/>
        <v>0</v>
      </c>
      <c r="G99" s="66">
        <f t="shared" si="24"/>
        <v>0</v>
      </c>
      <c r="H99" s="66">
        <f t="shared" si="25"/>
        <v>0</v>
      </c>
      <c r="I99" s="66">
        <f t="shared" si="26"/>
        <v>0</v>
      </c>
      <c r="J99" s="66">
        <f t="shared" si="27"/>
        <v>0</v>
      </c>
      <c r="K99" s="66">
        <f t="shared" si="28"/>
        <v>0</v>
      </c>
      <c r="L99" s="66">
        <f t="shared" si="29"/>
        <v>0</v>
      </c>
      <c r="M99" s="66">
        <f t="shared" si="30"/>
        <v>0</v>
      </c>
      <c r="N99" s="66">
        <f t="shared" si="31"/>
        <v>0</v>
      </c>
      <c r="Q99" s="66" t="s">
        <v>23</v>
      </c>
      <c r="R99" s="66">
        <f t="shared" ref="R99:R104" si="142">R43-AD43</f>
        <v>0</v>
      </c>
      <c r="S99" s="66">
        <f t="shared" ref="S99:S100" si="143">S43-AE43</f>
        <v>0</v>
      </c>
      <c r="T99" s="66">
        <f t="shared" ref="T99:T104" si="144">T43-AF43</f>
        <v>0</v>
      </c>
      <c r="U99" s="66">
        <f t="shared" si="5"/>
        <v>0</v>
      </c>
      <c r="V99" s="66">
        <f t="shared" ref="V99:V104" si="145">V43-AH43</f>
        <v>0</v>
      </c>
      <c r="W99" s="66">
        <f t="shared" si="119"/>
        <v>0</v>
      </c>
      <c r="X99" s="105">
        <f t="shared" ref="X99:X107" si="146">X43-AJ43</f>
        <v>0</v>
      </c>
      <c r="Y99" s="105">
        <f t="shared" ref="Y99:Y107" si="147">Y43-AK43</f>
        <v>0</v>
      </c>
      <c r="Z99" s="66">
        <f t="shared" ref="Z99:Z104" si="148">Z43-AL43</f>
        <v>0</v>
      </c>
      <c r="AA99" s="66">
        <f t="shared" si="123"/>
        <v>0</v>
      </c>
      <c r="AC99" s="66" t="s">
        <v>23</v>
      </c>
      <c r="AD99" s="66">
        <f t="shared" ref="AD99:AD104" si="149">AD43-AP43</f>
        <v>5</v>
      </c>
      <c r="AE99" s="66">
        <f t="shared" ref="AE99:AE100" si="150">AE43-AQ43</f>
        <v>0</v>
      </c>
      <c r="AF99" s="66">
        <f t="shared" ref="AF99:AF104" si="151">AF43-AR43</f>
        <v>0</v>
      </c>
      <c r="AG99" s="66">
        <f t="shared" si="14"/>
        <v>0</v>
      </c>
      <c r="AH99" s="66">
        <f t="shared" ref="AH99:AH104" si="152">AH43-AT43</f>
        <v>0</v>
      </c>
      <c r="AI99" s="66">
        <f t="shared" si="127"/>
        <v>0</v>
      </c>
      <c r="AJ99" s="105">
        <f t="shared" ref="AJ99:AJ107" si="153">AJ43-AV43</f>
        <v>10</v>
      </c>
      <c r="AK99" s="105">
        <f t="shared" ref="AK99:AK107" si="154">AK43-AW43</f>
        <v>40</v>
      </c>
      <c r="AL99" s="66">
        <f t="shared" ref="AL99:AL104" si="155">AL43-AX43</f>
        <v>0</v>
      </c>
      <c r="AM99" s="66">
        <f t="shared" si="131"/>
        <v>0</v>
      </c>
      <c r="AO99" s="66" t="s">
        <v>23</v>
      </c>
      <c r="AP99" s="66">
        <f t="shared" si="34"/>
        <v>0</v>
      </c>
      <c r="AQ99" s="66">
        <f t="shared" si="35"/>
        <v>0</v>
      </c>
      <c r="AR99" s="66">
        <f t="shared" si="36"/>
        <v>0</v>
      </c>
      <c r="AS99" s="66">
        <f t="shared" si="37"/>
        <v>0</v>
      </c>
      <c r="AT99" s="66">
        <f t="shared" si="38"/>
        <v>0</v>
      </c>
      <c r="AU99" s="66">
        <f t="shared" si="39"/>
        <v>0</v>
      </c>
      <c r="AV99" s="66">
        <f t="shared" si="40"/>
        <v>0</v>
      </c>
      <c r="AW99" s="66">
        <f t="shared" si="41"/>
        <v>0</v>
      </c>
      <c r="AX99" s="66">
        <f t="shared" si="42"/>
        <v>0</v>
      </c>
      <c r="AY99" s="66">
        <f t="shared" si="43"/>
        <v>0</v>
      </c>
    </row>
    <row r="100" spans="4:51" x14ac:dyDescent="0.25">
      <c r="D100" s="66" t="s">
        <v>30</v>
      </c>
      <c r="E100" s="66">
        <f t="shared" si="22"/>
        <v>0</v>
      </c>
      <c r="F100" s="66">
        <f t="shared" si="23"/>
        <v>0</v>
      </c>
      <c r="G100" s="66">
        <f t="shared" si="24"/>
        <v>0</v>
      </c>
      <c r="H100" s="66">
        <f t="shared" si="25"/>
        <v>0</v>
      </c>
      <c r="I100" s="66">
        <f t="shared" si="26"/>
        <v>0</v>
      </c>
      <c r="J100" s="66">
        <f t="shared" si="27"/>
        <v>0</v>
      </c>
      <c r="K100" s="66">
        <f t="shared" si="28"/>
        <v>0</v>
      </c>
      <c r="L100" s="66">
        <f t="shared" si="29"/>
        <v>0</v>
      </c>
      <c r="M100" s="66">
        <f t="shared" si="30"/>
        <v>0</v>
      </c>
      <c r="N100" s="66">
        <f t="shared" si="31"/>
        <v>0</v>
      </c>
      <c r="Q100" s="66" t="s">
        <v>30</v>
      </c>
      <c r="R100" s="66">
        <f t="shared" si="142"/>
        <v>0</v>
      </c>
      <c r="S100" s="66">
        <f t="shared" si="143"/>
        <v>0</v>
      </c>
      <c r="T100" s="66">
        <f t="shared" si="144"/>
        <v>0</v>
      </c>
      <c r="U100" s="66">
        <f t="shared" si="5"/>
        <v>0</v>
      </c>
      <c r="V100" s="66">
        <f t="shared" si="145"/>
        <v>5</v>
      </c>
      <c r="W100" s="66">
        <f t="shared" si="119"/>
        <v>5</v>
      </c>
      <c r="X100" s="66">
        <f t="shared" si="146"/>
        <v>5</v>
      </c>
      <c r="Y100" s="66">
        <f t="shared" si="147"/>
        <v>-7</v>
      </c>
      <c r="Z100" s="66">
        <f t="shared" si="148"/>
        <v>0</v>
      </c>
      <c r="AA100" s="66">
        <f t="shared" si="123"/>
        <v>0</v>
      </c>
      <c r="AC100" s="66" t="s">
        <v>30</v>
      </c>
      <c r="AD100" s="66">
        <f t="shared" si="149"/>
        <v>1</v>
      </c>
      <c r="AE100" s="66">
        <f t="shared" si="150"/>
        <v>0</v>
      </c>
      <c r="AF100" s="66">
        <f t="shared" si="151"/>
        <v>0</v>
      </c>
      <c r="AG100" s="66">
        <f t="shared" si="14"/>
        <v>0</v>
      </c>
      <c r="AH100" s="66">
        <f t="shared" si="152"/>
        <v>5</v>
      </c>
      <c r="AI100" s="66">
        <f t="shared" si="127"/>
        <v>5</v>
      </c>
      <c r="AJ100" s="66">
        <f t="shared" si="153"/>
        <v>0</v>
      </c>
      <c r="AK100" s="66">
        <f t="shared" si="154"/>
        <v>2</v>
      </c>
      <c r="AL100" s="66">
        <f t="shared" si="155"/>
        <v>0</v>
      </c>
      <c r="AM100" s="66">
        <f t="shared" si="131"/>
        <v>1</v>
      </c>
      <c r="AO100" s="66" t="s">
        <v>30</v>
      </c>
      <c r="AP100" s="66">
        <f t="shared" si="34"/>
        <v>0</v>
      </c>
      <c r="AQ100" s="66">
        <f t="shared" si="35"/>
        <v>0</v>
      </c>
      <c r="AR100" s="66">
        <f t="shared" si="36"/>
        <v>0</v>
      </c>
      <c r="AS100" s="66">
        <f t="shared" si="37"/>
        <v>0</v>
      </c>
      <c r="AT100" s="66">
        <f t="shared" si="38"/>
        <v>0</v>
      </c>
      <c r="AU100" s="66">
        <f t="shared" si="39"/>
        <v>0</v>
      </c>
      <c r="AV100" s="66">
        <f t="shared" si="40"/>
        <v>0</v>
      </c>
      <c r="AW100" s="66">
        <f t="shared" si="41"/>
        <v>0</v>
      </c>
      <c r="AX100" s="66">
        <f t="shared" si="42"/>
        <v>0</v>
      </c>
      <c r="AY100" s="66">
        <f t="shared" si="43"/>
        <v>0</v>
      </c>
    </row>
    <row r="101" spans="4:51" x14ac:dyDescent="0.25">
      <c r="D101" s="66" t="s">
        <v>48</v>
      </c>
      <c r="E101" s="66" t="e">
        <f>#REF!-R45</f>
        <v>#REF!</v>
      </c>
      <c r="F101" s="66" t="e">
        <f>#REF!-S45</f>
        <v>#REF!</v>
      </c>
      <c r="G101" s="66" t="e">
        <f>#REF!-T45</f>
        <v>#REF!</v>
      </c>
      <c r="H101" s="66" t="e">
        <f>#REF!-U45</f>
        <v>#REF!</v>
      </c>
      <c r="I101" s="66" t="e">
        <f>#REF!-V45</f>
        <v>#REF!</v>
      </c>
      <c r="J101" s="66" t="e">
        <f>#REF!-W45</f>
        <v>#REF!</v>
      </c>
      <c r="K101" s="66" t="e">
        <f>#REF!-X45</f>
        <v>#REF!</v>
      </c>
      <c r="L101" s="66" t="e">
        <f>#REF!-Y45</f>
        <v>#REF!</v>
      </c>
      <c r="M101" s="66" t="e">
        <f>#REF!-Z45</f>
        <v>#REF!</v>
      </c>
      <c r="N101" s="66" t="e">
        <f>#REF!-AA45</f>
        <v>#REF!</v>
      </c>
      <c r="Q101" s="66" t="s">
        <v>48</v>
      </c>
      <c r="R101" s="66">
        <f t="shared" si="142"/>
        <v>0</v>
      </c>
      <c r="S101" s="66"/>
      <c r="T101" s="66">
        <f t="shared" si="144"/>
        <v>0</v>
      </c>
      <c r="U101" s="66">
        <f t="shared" si="5"/>
        <v>0</v>
      </c>
      <c r="V101" s="66">
        <f t="shared" si="145"/>
        <v>0</v>
      </c>
      <c r="W101" s="66">
        <f t="shared" si="119"/>
        <v>0</v>
      </c>
      <c r="X101" s="66">
        <f t="shared" si="146"/>
        <v>0</v>
      </c>
      <c r="Y101" s="66">
        <f t="shared" si="147"/>
        <v>0</v>
      </c>
      <c r="Z101" s="66">
        <f t="shared" si="148"/>
        <v>0</v>
      </c>
      <c r="AA101" s="66">
        <f t="shared" si="123"/>
        <v>0</v>
      </c>
      <c r="AC101" s="66" t="s">
        <v>48</v>
      </c>
      <c r="AD101" s="66">
        <f t="shared" si="149"/>
        <v>0</v>
      </c>
      <c r="AE101" s="66"/>
      <c r="AF101" s="66">
        <f t="shared" si="151"/>
        <v>0</v>
      </c>
      <c r="AG101" s="66">
        <f t="shared" si="14"/>
        <v>0</v>
      </c>
      <c r="AH101" s="66">
        <f t="shared" si="152"/>
        <v>0</v>
      </c>
      <c r="AI101" s="66">
        <f t="shared" si="127"/>
        <v>0</v>
      </c>
      <c r="AJ101" s="66">
        <f t="shared" si="153"/>
        <v>0</v>
      </c>
      <c r="AK101" s="66">
        <f t="shared" si="154"/>
        <v>0</v>
      </c>
      <c r="AL101" s="66">
        <f t="shared" si="155"/>
        <v>0</v>
      </c>
      <c r="AM101" s="66">
        <f t="shared" si="131"/>
        <v>0</v>
      </c>
      <c r="AO101" s="66" t="s">
        <v>48</v>
      </c>
      <c r="AP101" s="66">
        <f t="shared" si="34"/>
        <v>0</v>
      </c>
      <c r="AQ101" s="66"/>
      <c r="AR101" s="66">
        <f t="shared" si="36"/>
        <v>0</v>
      </c>
      <c r="AS101" s="66">
        <f t="shared" si="37"/>
        <v>0</v>
      </c>
      <c r="AT101" s="66">
        <f t="shared" si="38"/>
        <v>0</v>
      </c>
      <c r="AU101" s="66">
        <f t="shared" si="39"/>
        <v>0</v>
      </c>
      <c r="AV101" s="66">
        <f t="shared" si="40"/>
        <v>0</v>
      </c>
      <c r="AW101" s="66">
        <f t="shared" si="41"/>
        <v>0</v>
      </c>
      <c r="AX101" s="66">
        <f t="shared" si="42"/>
        <v>0</v>
      </c>
      <c r="AY101" s="66">
        <f t="shared" si="43"/>
        <v>0</v>
      </c>
    </row>
    <row r="102" spans="4:51" x14ac:dyDescent="0.25">
      <c r="D102" s="66" t="s">
        <v>35</v>
      </c>
      <c r="E102" s="66">
        <f t="shared" ref="E102:N105" si="156">E45-R46</f>
        <v>0</v>
      </c>
      <c r="F102" s="66">
        <f t="shared" si="156"/>
        <v>-90</v>
      </c>
      <c r="G102" s="66">
        <f t="shared" si="156"/>
        <v>10</v>
      </c>
      <c r="H102" s="66">
        <f t="shared" si="156"/>
        <v>-20</v>
      </c>
      <c r="I102" s="66">
        <f t="shared" si="156"/>
        <v>-5</v>
      </c>
      <c r="J102" s="66">
        <f t="shared" si="156"/>
        <v>-6</v>
      </c>
      <c r="K102" s="66">
        <f t="shared" si="156"/>
        <v>-8</v>
      </c>
      <c r="L102" s="66">
        <f t="shared" si="156"/>
        <v>-8</v>
      </c>
      <c r="M102" s="66">
        <f t="shared" si="156"/>
        <v>0</v>
      </c>
      <c r="N102" s="66">
        <f t="shared" si="156"/>
        <v>-2</v>
      </c>
      <c r="Q102" s="66" t="s">
        <v>35</v>
      </c>
      <c r="R102" s="66">
        <f t="shared" si="142"/>
        <v>0</v>
      </c>
      <c r="S102" s="66">
        <f t="shared" ref="S102:S104" si="157">S46-AE46</f>
        <v>0</v>
      </c>
      <c r="T102" s="66">
        <f t="shared" si="144"/>
        <v>0</v>
      </c>
      <c r="U102" s="66">
        <f t="shared" si="5"/>
        <v>0</v>
      </c>
      <c r="V102" s="66">
        <f t="shared" si="145"/>
        <v>0</v>
      </c>
      <c r="W102" s="66">
        <f t="shared" si="119"/>
        <v>0</v>
      </c>
      <c r="X102" s="66">
        <f t="shared" si="146"/>
        <v>0</v>
      </c>
      <c r="Y102" s="66">
        <f t="shared" si="147"/>
        <v>0</v>
      </c>
      <c r="Z102" s="66">
        <f t="shared" si="148"/>
        <v>0</v>
      </c>
      <c r="AA102" s="66">
        <f t="shared" si="123"/>
        <v>0</v>
      </c>
      <c r="AC102" s="66" t="s">
        <v>35</v>
      </c>
      <c r="AD102" s="66">
        <f t="shared" si="149"/>
        <v>0</v>
      </c>
      <c r="AE102" s="66">
        <f t="shared" ref="AE102:AE104" si="158">AE46-AQ46</f>
        <v>0</v>
      </c>
      <c r="AF102" s="66">
        <f t="shared" si="151"/>
        <v>0</v>
      </c>
      <c r="AG102" s="66">
        <f t="shared" si="14"/>
        <v>0</v>
      </c>
      <c r="AH102" s="66">
        <f t="shared" si="152"/>
        <v>0</v>
      </c>
      <c r="AI102" s="66">
        <f t="shared" si="127"/>
        <v>0</v>
      </c>
      <c r="AJ102" s="66">
        <f t="shared" si="153"/>
        <v>0</v>
      </c>
      <c r="AK102" s="66">
        <f t="shared" si="154"/>
        <v>0</v>
      </c>
      <c r="AL102" s="66">
        <f t="shared" si="155"/>
        <v>0</v>
      </c>
      <c r="AM102" s="66">
        <f t="shared" si="131"/>
        <v>0</v>
      </c>
      <c r="AO102" s="66" t="s">
        <v>35</v>
      </c>
      <c r="AP102" s="66">
        <f t="shared" si="34"/>
        <v>0</v>
      </c>
      <c r="AQ102" s="66">
        <f t="shared" si="35"/>
        <v>0</v>
      </c>
      <c r="AR102" s="66">
        <f t="shared" si="36"/>
        <v>0</v>
      </c>
      <c r="AS102" s="66">
        <f t="shared" si="37"/>
        <v>0</v>
      </c>
      <c r="AT102" s="66">
        <f t="shared" si="38"/>
        <v>0</v>
      </c>
      <c r="AU102" s="66">
        <f t="shared" si="39"/>
        <v>0</v>
      </c>
      <c r="AV102" s="66">
        <f t="shared" si="40"/>
        <v>0</v>
      </c>
      <c r="AW102" s="66">
        <f t="shared" si="41"/>
        <v>0</v>
      </c>
      <c r="AX102" s="66">
        <f t="shared" si="42"/>
        <v>0</v>
      </c>
      <c r="AY102" s="66">
        <f t="shared" si="43"/>
        <v>0</v>
      </c>
    </row>
    <row r="103" spans="4:51" x14ac:dyDescent="0.25">
      <c r="D103" s="66" t="s">
        <v>39</v>
      </c>
      <c r="E103" s="66">
        <f t="shared" si="156"/>
        <v>0</v>
      </c>
      <c r="F103" s="66">
        <f t="shared" si="156"/>
        <v>90</v>
      </c>
      <c r="G103" s="66">
        <f t="shared" si="156"/>
        <v>90</v>
      </c>
      <c r="H103" s="66">
        <f t="shared" si="156"/>
        <v>20</v>
      </c>
      <c r="I103" s="66">
        <f t="shared" si="156"/>
        <v>-1</v>
      </c>
      <c r="J103" s="66">
        <f t="shared" si="156"/>
        <v>6</v>
      </c>
      <c r="K103" s="66">
        <f t="shared" si="156"/>
        <v>8</v>
      </c>
      <c r="L103" s="66">
        <f t="shared" si="156"/>
        <v>8</v>
      </c>
      <c r="M103" s="66">
        <f t="shared" si="156"/>
        <v>0</v>
      </c>
      <c r="N103" s="66">
        <f t="shared" si="156"/>
        <v>1</v>
      </c>
      <c r="Q103" s="66" t="s">
        <v>39</v>
      </c>
      <c r="R103" s="66">
        <f t="shared" si="142"/>
        <v>0</v>
      </c>
      <c r="S103" s="66">
        <f t="shared" si="157"/>
        <v>0</v>
      </c>
      <c r="T103" s="66">
        <f t="shared" si="144"/>
        <v>0</v>
      </c>
      <c r="U103" s="66">
        <f t="shared" si="5"/>
        <v>0</v>
      </c>
      <c r="V103" s="66">
        <f t="shared" si="145"/>
        <v>0</v>
      </c>
      <c r="W103" s="66">
        <f t="shared" si="119"/>
        <v>0</v>
      </c>
      <c r="X103" s="66">
        <f t="shared" si="146"/>
        <v>0</v>
      </c>
      <c r="Y103" s="66">
        <f t="shared" si="147"/>
        <v>0</v>
      </c>
      <c r="Z103" s="66">
        <f t="shared" si="148"/>
        <v>0</v>
      </c>
      <c r="AA103" s="66">
        <f t="shared" si="123"/>
        <v>0</v>
      </c>
      <c r="AC103" s="66" t="s">
        <v>39</v>
      </c>
      <c r="AD103" s="66">
        <f t="shared" si="149"/>
        <v>0</v>
      </c>
      <c r="AE103" s="66">
        <f t="shared" si="158"/>
        <v>0</v>
      </c>
      <c r="AF103" s="66">
        <f t="shared" si="151"/>
        <v>0</v>
      </c>
      <c r="AG103" s="66">
        <f t="shared" si="14"/>
        <v>0</v>
      </c>
      <c r="AH103" s="66">
        <f t="shared" si="152"/>
        <v>0</v>
      </c>
      <c r="AI103" s="66">
        <f t="shared" si="127"/>
        <v>0</v>
      </c>
      <c r="AJ103" s="66">
        <f t="shared" si="153"/>
        <v>0</v>
      </c>
      <c r="AK103" s="66">
        <f t="shared" si="154"/>
        <v>0</v>
      </c>
      <c r="AL103" s="66">
        <f t="shared" si="155"/>
        <v>0</v>
      </c>
      <c r="AM103" s="66">
        <f t="shared" si="131"/>
        <v>0</v>
      </c>
      <c r="AO103" s="66" t="s">
        <v>39</v>
      </c>
      <c r="AP103" s="66">
        <f t="shared" si="34"/>
        <v>0</v>
      </c>
      <c r="AQ103" s="66">
        <f t="shared" si="35"/>
        <v>0</v>
      </c>
      <c r="AR103" s="66">
        <f t="shared" si="36"/>
        <v>0</v>
      </c>
      <c r="AS103" s="66">
        <f t="shared" si="37"/>
        <v>0</v>
      </c>
      <c r="AT103" s="66">
        <f t="shared" si="38"/>
        <v>5</v>
      </c>
      <c r="AU103" s="66">
        <f t="shared" si="39"/>
        <v>0</v>
      </c>
      <c r="AV103" s="66">
        <f t="shared" si="40"/>
        <v>0</v>
      </c>
      <c r="AW103" s="66">
        <f t="shared" si="41"/>
        <v>0</v>
      </c>
      <c r="AX103" s="66">
        <f t="shared" si="42"/>
        <v>0</v>
      </c>
      <c r="AY103" s="66">
        <f t="shared" si="43"/>
        <v>0</v>
      </c>
    </row>
    <row r="104" spans="4:51" x14ac:dyDescent="0.25">
      <c r="D104" s="66" t="s">
        <v>34</v>
      </c>
      <c r="E104" s="66">
        <f t="shared" si="156"/>
        <v>4</v>
      </c>
      <c r="F104" s="66">
        <f t="shared" si="156"/>
        <v>-10</v>
      </c>
      <c r="G104" s="66">
        <f t="shared" si="156"/>
        <v>0</v>
      </c>
      <c r="H104" s="66">
        <f t="shared" si="156"/>
        <v>0</v>
      </c>
      <c r="I104" s="66">
        <f t="shared" si="156"/>
        <v>4.9000000000000004</v>
      </c>
      <c r="J104" s="66">
        <f t="shared" si="156"/>
        <v>0</v>
      </c>
      <c r="K104" s="66">
        <f t="shared" si="156"/>
        <v>0</v>
      </c>
      <c r="L104" s="66">
        <f t="shared" si="156"/>
        <v>0</v>
      </c>
      <c r="M104" s="66">
        <f t="shared" si="156"/>
        <v>-2</v>
      </c>
      <c r="N104" s="66">
        <f t="shared" si="156"/>
        <v>0</v>
      </c>
      <c r="Q104" s="66" t="s">
        <v>34</v>
      </c>
      <c r="R104" s="66">
        <f t="shared" si="142"/>
        <v>1</v>
      </c>
      <c r="S104" s="66">
        <f t="shared" si="157"/>
        <v>10</v>
      </c>
      <c r="T104" s="105">
        <f t="shared" si="144"/>
        <v>0</v>
      </c>
      <c r="U104" s="66">
        <f t="shared" si="5"/>
        <v>0</v>
      </c>
      <c r="V104" s="66">
        <f t="shared" si="145"/>
        <v>0</v>
      </c>
      <c r="W104" s="66">
        <f t="shared" si="119"/>
        <v>0</v>
      </c>
      <c r="X104" s="66">
        <f t="shared" si="146"/>
        <v>0</v>
      </c>
      <c r="Y104" s="66">
        <f t="shared" si="147"/>
        <v>0</v>
      </c>
      <c r="Z104" s="66">
        <f t="shared" si="148"/>
        <v>0</v>
      </c>
      <c r="AA104" s="66">
        <f t="shared" si="123"/>
        <v>0</v>
      </c>
      <c r="AC104" s="66" t="s">
        <v>34</v>
      </c>
      <c r="AD104" s="66">
        <f t="shared" si="149"/>
        <v>1</v>
      </c>
      <c r="AE104" s="66">
        <f t="shared" si="158"/>
        <v>0</v>
      </c>
      <c r="AF104" s="105">
        <f t="shared" si="151"/>
        <v>-20</v>
      </c>
      <c r="AG104" s="66">
        <f t="shared" si="14"/>
        <v>0</v>
      </c>
      <c r="AH104" s="66">
        <f t="shared" si="152"/>
        <v>0</v>
      </c>
      <c r="AI104" s="66">
        <f t="shared" si="127"/>
        <v>0</v>
      </c>
      <c r="AJ104" s="66">
        <f t="shared" si="153"/>
        <v>0</v>
      </c>
      <c r="AK104" s="66">
        <f t="shared" si="154"/>
        <v>0</v>
      </c>
      <c r="AL104" s="66">
        <f t="shared" si="155"/>
        <v>0</v>
      </c>
      <c r="AM104" s="66">
        <f t="shared" si="131"/>
        <v>0</v>
      </c>
      <c r="AO104" s="66" t="s">
        <v>34</v>
      </c>
      <c r="AP104" s="66">
        <f t="shared" si="34"/>
        <v>1</v>
      </c>
      <c r="AQ104" s="66">
        <f t="shared" si="35"/>
        <v>0</v>
      </c>
      <c r="AR104" s="66">
        <f t="shared" si="36"/>
        <v>0</v>
      </c>
      <c r="AS104" s="66">
        <f t="shared" si="37"/>
        <v>0</v>
      </c>
      <c r="AT104" s="66">
        <f t="shared" si="38"/>
        <v>0</v>
      </c>
      <c r="AU104" s="66">
        <f t="shared" si="39"/>
        <v>0</v>
      </c>
      <c r="AV104" s="66">
        <f t="shared" si="40"/>
        <v>0</v>
      </c>
      <c r="AW104" s="66">
        <f t="shared" si="41"/>
        <v>0</v>
      </c>
      <c r="AX104" s="66">
        <f t="shared" si="42"/>
        <v>0</v>
      </c>
      <c r="AY104" s="66">
        <f t="shared" si="43"/>
        <v>0</v>
      </c>
    </row>
    <row r="105" spans="4:51" x14ac:dyDescent="0.25">
      <c r="D105" s="66" t="s">
        <v>37</v>
      </c>
      <c r="E105" s="66">
        <f t="shared" si="156"/>
        <v>96</v>
      </c>
      <c r="F105" s="66">
        <f t="shared" si="156"/>
        <v>10</v>
      </c>
      <c r="G105" s="66">
        <f t="shared" si="156"/>
        <v>0</v>
      </c>
      <c r="H105" s="66">
        <f t="shared" si="156"/>
        <v>0</v>
      </c>
      <c r="I105" s="66">
        <f t="shared" si="156"/>
        <v>0.1</v>
      </c>
      <c r="J105" s="66">
        <f t="shared" si="156"/>
        <v>0</v>
      </c>
      <c r="K105" s="66">
        <f t="shared" si="156"/>
        <v>0</v>
      </c>
      <c r="L105" s="66">
        <f t="shared" si="156"/>
        <v>0</v>
      </c>
      <c r="M105" s="66">
        <f t="shared" si="156"/>
        <v>2</v>
      </c>
      <c r="N105" s="66">
        <f t="shared" si="156"/>
        <v>0</v>
      </c>
      <c r="Q105" s="66" t="s">
        <v>37</v>
      </c>
      <c r="R105" s="66"/>
      <c r="S105" s="66"/>
      <c r="T105" s="66"/>
      <c r="U105" s="66">
        <f t="shared" si="5"/>
        <v>0</v>
      </c>
      <c r="V105" s="66"/>
      <c r="W105" s="66"/>
      <c r="X105" s="66">
        <f t="shared" si="146"/>
        <v>0</v>
      </c>
      <c r="Y105" s="66">
        <f t="shared" si="147"/>
        <v>0</v>
      </c>
      <c r="Z105" s="66"/>
      <c r="AA105" s="66">
        <f t="shared" si="123"/>
        <v>0</v>
      </c>
      <c r="AC105" s="66" t="s">
        <v>37</v>
      </c>
      <c r="AD105" s="66"/>
      <c r="AE105" s="66"/>
      <c r="AF105" s="66"/>
      <c r="AG105" s="66">
        <f t="shared" si="14"/>
        <v>0</v>
      </c>
      <c r="AH105" s="66"/>
      <c r="AI105" s="66"/>
      <c r="AJ105" s="66">
        <f t="shared" si="153"/>
        <v>0</v>
      </c>
      <c r="AK105" s="66">
        <f t="shared" si="154"/>
        <v>0</v>
      </c>
      <c r="AL105" s="66"/>
      <c r="AM105" s="66">
        <f t="shared" si="131"/>
        <v>0</v>
      </c>
      <c r="AO105" s="66" t="s">
        <v>37</v>
      </c>
      <c r="AP105" s="66"/>
      <c r="AQ105" s="66"/>
      <c r="AR105" s="66"/>
      <c r="AS105" s="66">
        <f t="shared" si="37"/>
        <v>0</v>
      </c>
      <c r="AT105" s="66"/>
      <c r="AU105" s="66"/>
      <c r="AV105" s="66">
        <f t="shared" si="40"/>
        <v>0</v>
      </c>
      <c r="AW105" s="66">
        <f t="shared" si="41"/>
        <v>0</v>
      </c>
      <c r="AX105" s="66"/>
      <c r="AY105" s="66">
        <f t="shared" si="43"/>
        <v>0</v>
      </c>
    </row>
    <row r="106" spans="4:51" x14ac:dyDescent="0.25">
      <c r="D106" s="66" t="s">
        <v>59</v>
      </c>
      <c r="E106" s="66">
        <f t="shared" si="22"/>
        <v>0</v>
      </c>
      <c r="F106" s="66">
        <f t="shared" si="23"/>
        <v>0</v>
      </c>
      <c r="G106" s="66">
        <f t="shared" si="24"/>
        <v>0</v>
      </c>
      <c r="H106" s="66">
        <f t="shared" si="25"/>
        <v>0</v>
      </c>
      <c r="I106" s="66">
        <f t="shared" si="26"/>
        <v>0</v>
      </c>
      <c r="J106" s="66">
        <f t="shared" si="27"/>
        <v>0</v>
      </c>
      <c r="K106" s="66">
        <f t="shared" si="28"/>
        <v>0</v>
      </c>
      <c r="L106" s="66">
        <f t="shared" si="29"/>
        <v>0</v>
      </c>
      <c r="M106" s="66">
        <f t="shared" si="30"/>
        <v>0</v>
      </c>
      <c r="N106" s="66">
        <f t="shared" si="31"/>
        <v>0</v>
      </c>
      <c r="Q106" s="66" t="s">
        <v>59</v>
      </c>
      <c r="R106" s="66"/>
      <c r="S106" s="66"/>
      <c r="T106" s="66"/>
      <c r="U106" s="66">
        <f t="shared" si="5"/>
        <v>0</v>
      </c>
      <c r="V106" s="66"/>
      <c r="W106" s="66"/>
      <c r="X106" s="66">
        <f t="shared" si="146"/>
        <v>0</v>
      </c>
      <c r="Y106" s="66">
        <f t="shared" si="147"/>
        <v>0</v>
      </c>
      <c r="Z106" s="66"/>
      <c r="AA106" s="66">
        <f t="shared" si="123"/>
        <v>0</v>
      </c>
      <c r="AC106" s="66" t="s">
        <v>59</v>
      </c>
      <c r="AD106" s="66"/>
      <c r="AE106" s="66"/>
      <c r="AF106" s="66"/>
      <c r="AG106" s="66">
        <f t="shared" si="14"/>
        <v>0</v>
      </c>
      <c r="AH106" s="66"/>
      <c r="AI106" s="66"/>
      <c r="AJ106" s="66">
        <f t="shared" si="153"/>
        <v>0</v>
      </c>
      <c r="AK106" s="66">
        <f t="shared" si="154"/>
        <v>0</v>
      </c>
      <c r="AL106" s="66"/>
      <c r="AM106" s="66">
        <f t="shared" si="131"/>
        <v>0</v>
      </c>
      <c r="AO106" s="66" t="s">
        <v>59</v>
      </c>
      <c r="AP106" s="66"/>
      <c r="AQ106" s="66"/>
      <c r="AR106" s="66"/>
      <c r="AS106" s="66">
        <f t="shared" si="37"/>
        <v>0</v>
      </c>
      <c r="AT106" s="66"/>
      <c r="AU106" s="66"/>
      <c r="AV106" s="66">
        <f t="shared" si="40"/>
        <v>0</v>
      </c>
      <c r="AW106" s="66">
        <f t="shared" si="41"/>
        <v>0</v>
      </c>
      <c r="AX106" s="66"/>
      <c r="AY106" s="66">
        <f t="shared" si="43"/>
        <v>0</v>
      </c>
    </row>
    <row r="107" spans="4:51" x14ac:dyDescent="0.25">
      <c r="D107" s="66" t="s">
        <v>28</v>
      </c>
      <c r="E107" s="66">
        <f t="shared" si="22"/>
        <v>0</v>
      </c>
      <c r="F107" s="66">
        <f t="shared" si="23"/>
        <v>0</v>
      </c>
      <c r="G107" s="66">
        <f t="shared" si="24"/>
        <v>0</v>
      </c>
      <c r="H107" s="66">
        <f t="shared" si="25"/>
        <v>0</v>
      </c>
      <c r="I107" s="66">
        <f t="shared" si="26"/>
        <v>0</v>
      </c>
      <c r="J107" s="66">
        <f t="shared" si="27"/>
        <v>0</v>
      </c>
      <c r="K107" s="66">
        <f t="shared" si="28"/>
        <v>0</v>
      </c>
      <c r="L107" s="66">
        <f t="shared" si="29"/>
        <v>0</v>
      </c>
      <c r="M107" s="66">
        <f t="shared" si="30"/>
        <v>0</v>
      </c>
      <c r="N107" s="66">
        <f t="shared" si="31"/>
        <v>0</v>
      </c>
      <c r="Q107" s="66" t="s">
        <v>28</v>
      </c>
      <c r="R107" s="66">
        <f t="shared" ref="R107" si="159">R51-AD51</f>
        <v>-30</v>
      </c>
      <c r="S107" s="66">
        <f t="shared" ref="S107" si="160">S51-AE51</f>
        <v>-13</v>
      </c>
      <c r="T107" s="66">
        <f t="shared" ref="T107" si="161">T51-AF51</f>
        <v>-5</v>
      </c>
      <c r="U107" s="66">
        <f t="shared" si="5"/>
        <v>-10</v>
      </c>
      <c r="V107" s="66">
        <f t="shared" ref="V107" si="162">V51-AH51</f>
        <v>-4</v>
      </c>
      <c r="W107" s="66">
        <f t="shared" ref="W107" si="163">W51-AI51</f>
        <v>-5</v>
      </c>
      <c r="X107" s="66">
        <f t="shared" si="146"/>
        <v>0</v>
      </c>
      <c r="Y107" s="66">
        <f t="shared" si="147"/>
        <v>0</v>
      </c>
      <c r="Z107" s="66">
        <f t="shared" ref="Z107" si="164">Z51-AL51</f>
        <v>-2</v>
      </c>
      <c r="AA107" s="66">
        <f t="shared" si="123"/>
        <v>-1</v>
      </c>
      <c r="AC107" s="66" t="s">
        <v>28</v>
      </c>
      <c r="AD107" s="66">
        <f t="shared" ref="AD107" si="165">AD51-AP51</f>
        <v>0</v>
      </c>
      <c r="AE107" s="66">
        <f t="shared" ref="AE107" si="166">AE51-AQ51</f>
        <v>0</v>
      </c>
      <c r="AF107" s="66">
        <f t="shared" ref="AF107" si="167">AF51-AR51</f>
        <v>0</v>
      </c>
      <c r="AG107" s="66">
        <f t="shared" si="14"/>
        <v>0</v>
      </c>
      <c r="AH107" s="66">
        <f t="shared" ref="AH107" si="168">AH51-AT51</f>
        <v>0</v>
      </c>
      <c r="AI107" s="66">
        <f t="shared" ref="AI107" si="169">AI51-AU51</f>
        <v>0</v>
      </c>
      <c r="AJ107" s="66">
        <f t="shared" si="153"/>
        <v>0</v>
      </c>
      <c r="AK107" s="66">
        <f t="shared" si="154"/>
        <v>0</v>
      </c>
      <c r="AL107" s="66">
        <f t="shared" ref="AL107" si="170">AL51-AX51</f>
        <v>0</v>
      </c>
      <c r="AM107" s="66">
        <f t="shared" si="131"/>
        <v>0</v>
      </c>
      <c r="AO107" s="66" t="s">
        <v>28</v>
      </c>
      <c r="AP107" s="66">
        <f t="shared" si="34"/>
        <v>-5</v>
      </c>
      <c r="AQ107" s="66">
        <f t="shared" si="35"/>
        <v>3</v>
      </c>
      <c r="AR107" s="66">
        <f t="shared" si="36"/>
        <v>-5</v>
      </c>
      <c r="AS107" s="66">
        <f t="shared" si="37"/>
        <v>0</v>
      </c>
      <c r="AT107" s="66">
        <f t="shared" si="38"/>
        <v>-1</v>
      </c>
      <c r="AU107" s="66">
        <f t="shared" si="39"/>
        <v>-1</v>
      </c>
      <c r="AV107" s="66">
        <f t="shared" si="40"/>
        <v>0</v>
      </c>
      <c r="AW107" s="66">
        <f t="shared" si="41"/>
        <v>-5</v>
      </c>
      <c r="AX107" s="66">
        <f t="shared" si="42"/>
        <v>-3</v>
      </c>
      <c r="AY107" s="66">
        <f t="shared" si="43"/>
        <v>0</v>
      </c>
    </row>
    <row r="110" spans="4:51" x14ac:dyDescent="0.25">
      <c r="E110" s="146" t="s">
        <v>235</v>
      </c>
      <c r="R110" s="146" t="s">
        <v>235</v>
      </c>
      <c r="AD110" s="146" t="s">
        <v>235</v>
      </c>
    </row>
  </sheetData>
  <conditionalFormatting sqref="E9:N48">
    <cfRule type="cellIs" dxfId="59" priority="1" operator="between">
      <formula>1</formula>
      <formula>24</formula>
    </cfRule>
    <cfRule type="cellIs" dxfId="58" priority="2" operator="between">
      <formula>25</formula>
      <formula>74</formula>
    </cfRule>
    <cfRule type="cellIs" dxfId="57" priority="3" operator="between">
      <formula>75</formula>
      <formula>100</formula>
    </cfRule>
    <cfRule type="cellIs" dxfId="56" priority="4" operator="between">
      <formula>70</formula>
      <formula>100</formula>
    </cfRule>
    <cfRule type="cellIs" dxfId="55" priority="5" operator="between">
      <formula>90</formula>
      <formula>100</formula>
    </cfRule>
  </conditionalFormatting>
  <conditionalFormatting sqref="R9:AA51">
    <cfRule type="cellIs" dxfId="54" priority="20" operator="between">
      <formula>90</formula>
      <formula>100</formula>
    </cfRule>
    <cfRule type="cellIs" dxfId="53" priority="16" operator="between">
      <formula>1</formula>
      <formula>24</formula>
    </cfRule>
    <cfRule type="cellIs" dxfId="52" priority="17" operator="between">
      <formula>25</formula>
      <formula>74</formula>
    </cfRule>
    <cfRule type="cellIs" dxfId="51" priority="18" operator="between">
      <formula>75</formula>
      <formula>100</formula>
    </cfRule>
    <cfRule type="cellIs" dxfId="50" priority="19" operator="between">
      <formula>70</formula>
      <formula>100</formula>
    </cfRule>
  </conditionalFormatting>
  <conditionalFormatting sqref="AD9:AM51">
    <cfRule type="cellIs" dxfId="49" priority="28" operator="between">
      <formula>75</formula>
      <formula>100</formula>
    </cfRule>
    <cfRule type="cellIs" dxfId="48" priority="27" operator="between">
      <formula>25</formula>
      <formula>74</formula>
    </cfRule>
    <cfRule type="cellIs" dxfId="47" priority="26" operator="between">
      <formula>1</formula>
      <formula>24</formula>
    </cfRule>
    <cfRule type="cellIs" dxfId="46" priority="30" operator="between">
      <formula>90</formula>
      <formula>100</formula>
    </cfRule>
    <cfRule type="cellIs" dxfId="45" priority="29" operator="between">
      <formula>70</formula>
      <formula>100</formula>
    </cfRule>
  </conditionalFormatting>
  <conditionalFormatting sqref="AP9:AY51 BB9:BK51 BN9:BW51 CE9:CI51 E50:N51">
    <cfRule type="cellIs" dxfId="44" priority="44" operator="between">
      <formula>70</formula>
      <formula>100</formula>
    </cfRule>
    <cfRule type="cellIs" dxfId="43" priority="43" operator="between">
      <formula>75</formula>
      <formula>100</formula>
    </cfRule>
    <cfRule type="cellIs" dxfId="42" priority="42" operator="between">
      <formula>25</formula>
      <formula>74</formula>
    </cfRule>
    <cfRule type="cellIs" dxfId="41" priority="45" operator="between">
      <formula>90</formula>
      <formula>100</formula>
    </cfRule>
  </conditionalFormatting>
  <conditionalFormatting sqref="BY9:CE51">
    <cfRule type="cellIs" dxfId="40" priority="37" operator="between">
      <formula>25</formula>
      <formula>74</formula>
    </cfRule>
    <cfRule type="cellIs" dxfId="39" priority="38" operator="between">
      <formula>75</formula>
      <formula>100</formula>
    </cfRule>
    <cfRule type="cellIs" dxfId="38" priority="39" operator="between">
      <formula>70</formula>
      <formula>100</formula>
    </cfRule>
    <cfRule type="cellIs" dxfId="37" priority="40" operator="between">
      <formula>90</formula>
      <formula>100</formula>
    </cfRule>
    <cfRule type="cellIs" dxfId="36" priority="36" operator="between">
      <formula>1</formula>
      <formula>24</formula>
    </cfRule>
  </conditionalFormatting>
  <conditionalFormatting sqref="CE9:CI51 AP9:AY51 BB9:BK51 BN9:BW51 E50:N51">
    <cfRule type="cellIs" dxfId="35" priority="41" operator="between">
      <formula>1</formula>
      <formula>24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22839-D74A-474E-B9D2-60018BC8F0C2}">
  <dimension ref="A1:CH133"/>
  <sheetViews>
    <sheetView showZeros="0" topLeftCell="A28" zoomScale="60" zoomScaleNormal="60" workbookViewId="0">
      <selection activeCell="C75" sqref="C75"/>
    </sheetView>
  </sheetViews>
  <sheetFormatPr defaultColWidth="9.140625" defaultRowHeight="15" x14ac:dyDescent="0.25"/>
  <cols>
    <col min="1" max="2" width="9.140625" style="1"/>
    <col min="3" max="13" width="15.28515625" style="1" customWidth="1"/>
    <col min="14" max="14" width="9.140625" style="1"/>
    <col min="15" max="25" width="15.28515625" style="1" customWidth="1"/>
    <col min="26" max="26" width="9.140625" style="1"/>
    <col min="27" max="37" width="15.28515625" style="1" customWidth="1"/>
    <col min="38" max="38" width="9.140625" style="1"/>
    <col min="39" max="49" width="15.28515625" style="1" customWidth="1"/>
    <col min="50" max="50" width="9.140625" style="1"/>
    <col min="51" max="51" width="9.140625" style="1" customWidth="1"/>
    <col min="52" max="62" width="15.28515625" style="1" customWidth="1"/>
    <col min="63" max="64" width="9.140625" style="1" customWidth="1"/>
    <col min="65" max="65" width="25.7109375" style="1" customWidth="1"/>
    <col min="66" max="67" width="14.5703125" style="1" customWidth="1"/>
    <col min="68" max="68" width="16.7109375" style="1" customWidth="1"/>
    <col min="69" max="74" width="14.5703125" style="1" customWidth="1"/>
    <col min="75" max="75" width="16.28515625" style="1" customWidth="1"/>
    <col min="76" max="76" width="14.5703125" style="1" customWidth="1"/>
    <col min="77" max="77" width="16.5703125" style="1" customWidth="1"/>
    <col min="78" max="78" width="14.5703125" style="1" customWidth="1"/>
    <col min="79" max="79" width="14" style="1" customWidth="1"/>
    <col min="80" max="84" width="14.5703125" style="1" customWidth="1"/>
    <col min="85" max="85" width="17.7109375" style="1" customWidth="1"/>
    <col min="86" max="87" width="14.5703125" style="1" customWidth="1"/>
    <col min="88" max="16384" width="9.140625" style="1"/>
  </cols>
  <sheetData>
    <row r="1" spans="3:75" ht="15.75" x14ac:dyDescent="0.25">
      <c r="BM1" s="2" t="s">
        <v>0</v>
      </c>
    </row>
    <row r="2" spans="3:75" ht="15.75" x14ac:dyDescent="0.25">
      <c r="BM2" s="2"/>
    </row>
    <row r="3" spans="3:75" ht="15.75" x14ac:dyDescent="0.25">
      <c r="BM3" s="24"/>
      <c r="BW3" s="25"/>
    </row>
    <row r="4" spans="3:75" x14ac:dyDescent="0.25">
      <c r="D4" s="10" t="s">
        <v>64</v>
      </c>
      <c r="F4" s="10"/>
      <c r="P4" s="10" t="s">
        <v>64</v>
      </c>
      <c r="R4" s="10"/>
      <c r="AB4" s="10" t="s">
        <v>64</v>
      </c>
      <c r="AD4" s="10"/>
      <c r="AN4" s="10" t="s">
        <v>64</v>
      </c>
      <c r="AP4" s="10"/>
      <c r="BA4" s="10" t="s">
        <v>64</v>
      </c>
      <c r="BC4" s="10"/>
      <c r="BN4" s="10" t="s">
        <v>64</v>
      </c>
      <c r="BP4" s="10">
        <v>38</v>
      </c>
      <c r="BW4" s="10" t="s">
        <v>64</v>
      </c>
    </row>
    <row r="6" spans="3:75" ht="30" x14ac:dyDescent="0.25">
      <c r="D6" s="26" t="s">
        <v>7</v>
      </c>
      <c r="E6" s="26" t="s">
        <v>13</v>
      </c>
      <c r="F6" s="26" t="s">
        <v>8</v>
      </c>
      <c r="G6" s="26" t="s">
        <v>9</v>
      </c>
      <c r="H6" s="26" t="s">
        <v>10</v>
      </c>
      <c r="I6" s="26" t="s">
        <v>11</v>
      </c>
      <c r="J6" s="26" t="s">
        <v>12</v>
      </c>
      <c r="K6" s="26" t="s">
        <v>14</v>
      </c>
      <c r="L6" s="26" t="s">
        <v>15</v>
      </c>
      <c r="M6" s="26" t="s">
        <v>16</v>
      </c>
      <c r="P6" s="26" t="s">
        <v>7</v>
      </c>
      <c r="Q6" s="26" t="s">
        <v>13</v>
      </c>
      <c r="R6" s="26" t="s">
        <v>8</v>
      </c>
      <c r="S6" s="26" t="s">
        <v>9</v>
      </c>
      <c r="T6" s="26" t="s">
        <v>10</v>
      </c>
      <c r="U6" s="26" t="s">
        <v>11</v>
      </c>
      <c r="V6" s="26" t="s">
        <v>12</v>
      </c>
      <c r="W6" s="26" t="s">
        <v>14</v>
      </c>
      <c r="X6" s="26" t="s">
        <v>15</v>
      </c>
      <c r="Y6" s="26" t="s">
        <v>16</v>
      </c>
      <c r="AB6" s="26" t="s">
        <v>7</v>
      </c>
      <c r="AC6" s="26" t="s">
        <v>13</v>
      </c>
      <c r="AD6" s="26" t="s">
        <v>8</v>
      </c>
      <c r="AE6" s="26" t="s">
        <v>9</v>
      </c>
      <c r="AF6" s="26" t="s">
        <v>10</v>
      </c>
      <c r="AG6" s="26" t="s">
        <v>11</v>
      </c>
      <c r="AH6" s="26" t="s">
        <v>12</v>
      </c>
      <c r="AI6" s="26" t="s">
        <v>14</v>
      </c>
      <c r="AJ6" s="26" t="s">
        <v>15</v>
      </c>
      <c r="AK6" s="26" t="s">
        <v>16</v>
      </c>
      <c r="AN6" s="26" t="s">
        <v>7</v>
      </c>
      <c r="AO6" s="26" t="s">
        <v>13</v>
      </c>
      <c r="AP6" s="26" t="s">
        <v>8</v>
      </c>
      <c r="AQ6" s="26" t="s">
        <v>9</v>
      </c>
      <c r="AR6" s="26" t="s">
        <v>10</v>
      </c>
      <c r="AS6" s="26" t="s">
        <v>11</v>
      </c>
      <c r="AT6" s="26" t="s">
        <v>12</v>
      </c>
      <c r="AU6" s="26" t="s">
        <v>14</v>
      </c>
      <c r="AV6" s="26" t="s">
        <v>15</v>
      </c>
      <c r="AW6" s="26" t="s">
        <v>16</v>
      </c>
      <c r="BA6" s="26" t="s">
        <v>7</v>
      </c>
      <c r="BB6" s="26" t="s">
        <v>13</v>
      </c>
      <c r="BC6" s="26" t="s">
        <v>8</v>
      </c>
      <c r="BD6" s="26" t="s">
        <v>9</v>
      </c>
      <c r="BE6" s="26" t="s">
        <v>10</v>
      </c>
      <c r="BF6" s="26" t="s">
        <v>11</v>
      </c>
      <c r="BG6" s="26" t="s">
        <v>12</v>
      </c>
      <c r="BH6" s="26" t="s">
        <v>14</v>
      </c>
      <c r="BI6" s="26" t="s">
        <v>15</v>
      </c>
      <c r="BJ6" s="26" t="s">
        <v>16</v>
      </c>
      <c r="BN6" s="26" t="s">
        <v>7</v>
      </c>
      <c r="BO6" s="26" t="s">
        <v>13</v>
      </c>
      <c r="BP6" s="26" t="s">
        <v>8</v>
      </c>
      <c r="BQ6" s="26" t="s">
        <v>9</v>
      </c>
      <c r="BR6" s="26" t="s">
        <v>10</v>
      </c>
      <c r="BS6" s="26" t="s">
        <v>11</v>
      </c>
      <c r="BT6" s="26" t="s">
        <v>12</v>
      </c>
      <c r="BU6" s="26" t="s">
        <v>14</v>
      </c>
      <c r="BV6" s="26" t="s">
        <v>15</v>
      </c>
      <c r="BW6" s="26" t="s">
        <v>16</v>
      </c>
    </row>
    <row r="7" spans="3:75" x14ac:dyDescent="0.25">
      <c r="C7" s="1" t="s">
        <v>66</v>
      </c>
      <c r="D7" s="27">
        <f t="shared" ref="D7:M7" si="0">COUNTIFS(D$35:D$77, "&gt;0", D$35:D$77, "&lt;100")</f>
        <v>0</v>
      </c>
      <c r="E7" s="27">
        <f t="shared" si="0"/>
        <v>0</v>
      </c>
      <c r="F7" s="27">
        <f t="shared" si="0"/>
        <v>1</v>
      </c>
      <c r="G7" s="27">
        <f t="shared" si="0"/>
        <v>0</v>
      </c>
      <c r="H7" s="27">
        <f t="shared" si="0"/>
        <v>2</v>
      </c>
      <c r="I7" s="27">
        <f t="shared" si="0"/>
        <v>0</v>
      </c>
      <c r="J7" s="27">
        <f t="shared" si="0"/>
        <v>1</v>
      </c>
      <c r="K7" s="27">
        <f t="shared" si="0"/>
        <v>0</v>
      </c>
      <c r="L7" s="27">
        <f t="shared" si="0"/>
        <v>1</v>
      </c>
      <c r="M7" s="27">
        <f t="shared" si="0"/>
        <v>0</v>
      </c>
      <c r="O7" s="1" t="s">
        <v>66</v>
      </c>
      <c r="P7" s="27">
        <f t="shared" ref="P7:Y7" si="1">COUNTIFS(P$35:P$77, "&gt;0", P$35:P$77, "&lt;100")</f>
        <v>0</v>
      </c>
      <c r="Q7" s="27">
        <f t="shared" si="1"/>
        <v>0</v>
      </c>
      <c r="R7" s="27">
        <f t="shared" si="1"/>
        <v>1</v>
      </c>
      <c r="S7" s="27">
        <f t="shared" si="1"/>
        <v>0</v>
      </c>
      <c r="T7" s="27">
        <f t="shared" si="1"/>
        <v>2</v>
      </c>
      <c r="U7" s="27">
        <f t="shared" si="1"/>
        <v>0</v>
      </c>
      <c r="V7" s="27">
        <f t="shared" si="1"/>
        <v>1</v>
      </c>
      <c r="W7" s="27">
        <f t="shared" si="1"/>
        <v>0</v>
      </c>
      <c r="X7" s="27">
        <f t="shared" si="1"/>
        <v>1</v>
      </c>
      <c r="Y7" s="27">
        <f t="shared" si="1"/>
        <v>0</v>
      </c>
      <c r="AA7" s="1" t="s">
        <v>66</v>
      </c>
      <c r="AB7" s="27">
        <f t="shared" ref="AB7:AK7" si="2">COUNTIFS(AB$35:AB$77, "&gt;0", AB$35:AB$77, "&lt;100")</f>
        <v>0</v>
      </c>
      <c r="AC7" s="27">
        <f t="shared" si="2"/>
        <v>0</v>
      </c>
      <c r="AD7" s="27">
        <f t="shared" si="2"/>
        <v>2</v>
      </c>
      <c r="AE7" s="27">
        <f t="shared" si="2"/>
        <v>0</v>
      </c>
      <c r="AF7" s="27">
        <f t="shared" si="2"/>
        <v>2</v>
      </c>
      <c r="AG7" s="27">
        <f t="shared" si="2"/>
        <v>0</v>
      </c>
      <c r="AH7" s="27">
        <f t="shared" si="2"/>
        <v>1</v>
      </c>
      <c r="AI7" s="27">
        <f t="shared" si="2"/>
        <v>0</v>
      </c>
      <c r="AJ7" s="27">
        <f t="shared" si="2"/>
        <v>1</v>
      </c>
      <c r="AK7" s="27">
        <f t="shared" si="2"/>
        <v>0</v>
      </c>
      <c r="AM7" s="1" t="s">
        <v>66</v>
      </c>
      <c r="AN7" s="27">
        <f t="shared" ref="AN7:AW7" si="3">COUNTIFS(AN$35:AN$77, "&gt;0", AN$35:AN$77, "&lt;100")</f>
        <v>0</v>
      </c>
      <c r="AO7" s="27">
        <f t="shared" si="3"/>
        <v>1</v>
      </c>
      <c r="AP7" s="27">
        <f t="shared" si="3"/>
        <v>3</v>
      </c>
      <c r="AQ7" s="27">
        <f t="shared" si="3"/>
        <v>0</v>
      </c>
      <c r="AR7" s="27">
        <f t="shared" si="3"/>
        <v>3</v>
      </c>
      <c r="AS7" s="27">
        <f t="shared" si="3"/>
        <v>1</v>
      </c>
      <c r="AT7" s="27">
        <f t="shared" si="3"/>
        <v>0</v>
      </c>
      <c r="AU7" s="27">
        <f t="shared" si="3"/>
        <v>1</v>
      </c>
      <c r="AV7" s="27">
        <f t="shared" si="3"/>
        <v>1</v>
      </c>
      <c r="AW7" s="27">
        <f t="shared" si="3"/>
        <v>0</v>
      </c>
      <c r="AZ7" s="1" t="s">
        <v>66</v>
      </c>
      <c r="BA7" s="27">
        <f t="shared" ref="BA7:BJ7" si="4">COUNTIFS(BA$35:BA$77, "&gt;0", BA$35:BA$77, "&lt;100")</f>
        <v>0</v>
      </c>
      <c r="BB7" s="27">
        <f t="shared" si="4"/>
        <v>2</v>
      </c>
      <c r="BC7" s="27">
        <f t="shared" si="4"/>
        <v>3</v>
      </c>
      <c r="BD7" s="27">
        <f t="shared" si="4"/>
        <v>0</v>
      </c>
      <c r="BE7" s="27">
        <f t="shared" si="4"/>
        <v>3</v>
      </c>
      <c r="BF7" s="27">
        <f t="shared" si="4"/>
        <v>1</v>
      </c>
      <c r="BG7" s="27">
        <f t="shared" si="4"/>
        <v>3</v>
      </c>
      <c r="BH7" s="27">
        <f t="shared" si="4"/>
        <v>0</v>
      </c>
      <c r="BI7" s="27">
        <f t="shared" si="4"/>
        <v>1</v>
      </c>
      <c r="BJ7" s="27">
        <f t="shared" si="4"/>
        <v>1</v>
      </c>
      <c r="BM7" s="27" t="s">
        <v>67</v>
      </c>
      <c r="BN7" s="28"/>
      <c r="BO7" s="28">
        <v>2</v>
      </c>
      <c r="BP7" s="28">
        <v>2</v>
      </c>
      <c r="BQ7" s="28"/>
      <c r="BR7" s="28">
        <v>2</v>
      </c>
      <c r="BS7" s="28">
        <v>1</v>
      </c>
      <c r="BT7" s="28">
        <v>1</v>
      </c>
      <c r="BU7" s="28"/>
      <c r="BV7" s="28"/>
      <c r="BW7" s="28">
        <v>1</v>
      </c>
    </row>
    <row r="8" spans="3:75" ht="15.75" customHeight="1" x14ac:dyDescent="0.25">
      <c r="C8" s="1" t="s">
        <v>68</v>
      </c>
      <c r="D8" s="27">
        <f t="shared" ref="D8:M8" si="5">COUNTIFS(D$35:D$77, 100)</f>
        <v>1</v>
      </c>
      <c r="E8" s="27">
        <f t="shared" si="5"/>
        <v>2</v>
      </c>
      <c r="F8" s="27">
        <f t="shared" si="5"/>
        <v>1</v>
      </c>
      <c r="G8" s="27">
        <f t="shared" si="5"/>
        <v>0</v>
      </c>
      <c r="H8" s="27">
        <f t="shared" si="5"/>
        <v>1</v>
      </c>
      <c r="I8" s="27">
        <f t="shared" si="5"/>
        <v>0</v>
      </c>
      <c r="J8" s="27">
        <f t="shared" si="5"/>
        <v>1</v>
      </c>
      <c r="K8" s="27">
        <f t="shared" si="5"/>
        <v>0</v>
      </c>
      <c r="L8" s="27">
        <f t="shared" si="5"/>
        <v>1</v>
      </c>
      <c r="M8" s="27">
        <f t="shared" si="5"/>
        <v>0</v>
      </c>
      <c r="O8" s="1" t="s">
        <v>68</v>
      </c>
      <c r="P8" s="27">
        <f t="shared" ref="P8:Y8" si="6">COUNTIFS(P$35:P$77, 100)</f>
        <v>1</v>
      </c>
      <c r="Q8" s="27">
        <f t="shared" si="6"/>
        <v>3</v>
      </c>
      <c r="R8" s="27">
        <f t="shared" si="6"/>
        <v>1</v>
      </c>
      <c r="S8" s="27">
        <f t="shared" si="6"/>
        <v>0</v>
      </c>
      <c r="T8" s="27">
        <f t="shared" si="6"/>
        <v>2</v>
      </c>
      <c r="U8" s="27">
        <f t="shared" si="6"/>
        <v>0</v>
      </c>
      <c r="V8" s="27">
        <f t="shared" si="6"/>
        <v>1</v>
      </c>
      <c r="W8" s="27">
        <f t="shared" si="6"/>
        <v>0</v>
      </c>
      <c r="X8" s="27">
        <f t="shared" si="6"/>
        <v>1</v>
      </c>
      <c r="Y8" s="27">
        <f t="shared" si="6"/>
        <v>0</v>
      </c>
      <c r="AA8" s="1" t="s">
        <v>68</v>
      </c>
      <c r="AB8" s="27">
        <f t="shared" ref="AB8:AK8" si="7">COUNTIFS(AB$35:AB$77, 100)</f>
        <v>1</v>
      </c>
      <c r="AC8" s="27">
        <f t="shared" si="7"/>
        <v>3</v>
      </c>
      <c r="AD8" s="27">
        <f t="shared" si="7"/>
        <v>1</v>
      </c>
      <c r="AE8" s="27">
        <f t="shared" si="7"/>
        <v>0</v>
      </c>
      <c r="AF8" s="27">
        <f t="shared" si="7"/>
        <v>2</v>
      </c>
      <c r="AG8" s="27">
        <f t="shared" si="7"/>
        <v>0</v>
      </c>
      <c r="AH8" s="27">
        <f t="shared" si="7"/>
        <v>3</v>
      </c>
      <c r="AI8" s="27">
        <f t="shared" si="7"/>
        <v>0</v>
      </c>
      <c r="AJ8" s="27">
        <f t="shared" si="7"/>
        <v>1</v>
      </c>
      <c r="AK8" s="27">
        <f t="shared" si="7"/>
        <v>0</v>
      </c>
      <c r="AM8" s="1" t="s">
        <v>68</v>
      </c>
      <c r="AN8" s="27">
        <f t="shared" ref="AN8:AW8" si="8">COUNTIFS(AN$35:AN$77, 100)</f>
        <v>1</v>
      </c>
      <c r="AO8" s="27">
        <f t="shared" si="8"/>
        <v>2</v>
      </c>
      <c r="AP8" s="27">
        <f t="shared" si="8"/>
        <v>1</v>
      </c>
      <c r="AQ8" s="27">
        <f t="shared" si="8"/>
        <v>1</v>
      </c>
      <c r="AR8" s="27">
        <f t="shared" si="8"/>
        <v>1</v>
      </c>
      <c r="AS8" s="27">
        <f t="shared" si="8"/>
        <v>0</v>
      </c>
      <c r="AT8" s="27">
        <f t="shared" si="8"/>
        <v>3</v>
      </c>
      <c r="AU8" s="27">
        <f t="shared" si="8"/>
        <v>3</v>
      </c>
      <c r="AV8" s="27">
        <f t="shared" si="8"/>
        <v>2</v>
      </c>
      <c r="AW8" s="27">
        <f t="shared" si="8"/>
        <v>0</v>
      </c>
      <c r="AZ8" s="1" t="s">
        <v>68</v>
      </c>
      <c r="BA8" s="27">
        <f t="shared" ref="BA8:BJ8" si="9">COUNTIFS(BA$35:BA$77, 100)</f>
        <v>1</v>
      </c>
      <c r="BB8" s="27">
        <f t="shared" si="9"/>
        <v>2</v>
      </c>
      <c r="BC8" s="27">
        <f t="shared" si="9"/>
        <v>2</v>
      </c>
      <c r="BD8" s="27">
        <f t="shared" si="9"/>
        <v>2</v>
      </c>
      <c r="BE8" s="27">
        <f t="shared" si="9"/>
        <v>2</v>
      </c>
      <c r="BF8" s="27">
        <f t="shared" si="9"/>
        <v>1</v>
      </c>
      <c r="BG8" s="27">
        <f t="shared" si="9"/>
        <v>4</v>
      </c>
      <c r="BH8" s="27">
        <f t="shared" si="9"/>
        <v>2</v>
      </c>
      <c r="BI8" s="27">
        <f t="shared" si="9"/>
        <v>4</v>
      </c>
      <c r="BJ8" s="27">
        <f t="shared" si="9"/>
        <v>1</v>
      </c>
      <c r="BM8" s="27" t="s">
        <v>69</v>
      </c>
      <c r="BN8" s="28"/>
      <c r="BO8" s="28">
        <v>1</v>
      </c>
      <c r="BP8" s="28">
        <v>1</v>
      </c>
      <c r="BQ8" s="28">
        <v>2</v>
      </c>
      <c r="BR8" s="28">
        <v>2</v>
      </c>
      <c r="BS8" s="28">
        <v>1</v>
      </c>
      <c r="BT8" s="28">
        <v>5</v>
      </c>
      <c r="BU8" s="28">
        <v>3</v>
      </c>
      <c r="BV8" s="28">
        <v>3</v>
      </c>
      <c r="BW8" s="28">
        <v>1</v>
      </c>
    </row>
    <row r="9" spans="3:75" x14ac:dyDescent="0.25">
      <c r="C9" s="1" t="s">
        <v>70</v>
      </c>
      <c r="D9" s="27">
        <f t="shared" ref="D9:M9" si="10">COUNTIFS(D$35:D$77, 200)</f>
        <v>0</v>
      </c>
      <c r="E9" s="27">
        <f t="shared" si="10"/>
        <v>0</v>
      </c>
      <c r="F9" s="27">
        <f t="shared" si="10"/>
        <v>1</v>
      </c>
      <c r="G9" s="27">
        <f t="shared" si="10"/>
        <v>0</v>
      </c>
      <c r="H9" s="27">
        <f t="shared" si="10"/>
        <v>0</v>
      </c>
      <c r="I9" s="27">
        <f t="shared" si="10"/>
        <v>0</v>
      </c>
      <c r="J9" s="27">
        <f t="shared" si="10"/>
        <v>2</v>
      </c>
      <c r="K9" s="27">
        <f t="shared" si="10"/>
        <v>1</v>
      </c>
      <c r="L9" s="27">
        <f t="shared" si="10"/>
        <v>0</v>
      </c>
      <c r="M9" s="27">
        <f t="shared" si="10"/>
        <v>0</v>
      </c>
      <c r="O9" s="1" t="s">
        <v>70</v>
      </c>
      <c r="P9" s="27">
        <f t="shared" ref="P9:Y9" si="11">COUNTIFS(P$35:P$77, 200)</f>
        <v>0</v>
      </c>
      <c r="Q9" s="27">
        <f t="shared" si="11"/>
        <v>0</v>
      </c>
      <c r="R9" s="27">
        <f t="shared" si="11"/>
        <v>1</v>
      </c>
      <c r="S9" s="27">
        <f t="shared" si="11"/>
        <v>0</v>
      </c>
      <c r="T9" s="27">
        <f t="shared" si="11"/>
        <v>0</v>
      </c>
      <c r="U9" s="27">
        <f t="shared" si="11"/>
        <v>0</v>
      </c>
      <c r="V9" s="27">
        <f t="shared" si="11"/>
        <v>2</v>
      </c>
      <c r="W9" s="27">
        <f t="shared" si="11"/>
        <v>1</v>
      </c>
      <c r="X9" s="27">
        <f t="shared" si="11"/>
        <v>0</v>
      </c>
      <c r="Y9" s="27">
        <f t="shared" si="11"/>
        <v>0</v>
      </c>
      <c r="AA9" s="1" t="s">
        <v>70</v>
      </c>
      <c r="AB9" s="27">
        <f t="shared" ref="AB9:AK9" si="12">COUNTIFS(AB$35:AB$77, 200)</f>
        <v>0</v>
      </c>
      <c r="AC9" s="27">
        <f t="shared" si="12"/>
        <v>0</v>
      </c>
      <c r="AD9" s="27">
        <f t="shared" si="12"/>
        <v>1</v>
      </c>
      <c r="AE9" s="27">
        <f t="shared" si="12"/>
        <v>0</v>
      </c>
      <c r="AF9" s="27">
        <f t="shared" si="12"/>
        <v>0</v>
      </c>
      <c r="AG9" s="27">
        <f t="shared" si="12"/>
        <v>0</v>
      </c>
      <c r="AH9" s="27">
        <f t="shared" si="12"/>
        <v>0</v>
      </c>
      <c r="AI9" s="27">
        <f t="shared" si="12"/>
        <v>1</v>
      </c>
      <c r="AJ9" s="27">
        <f t="shared" si="12"/>
        <v>0</v>
      </c>
      <c r="AK9" s="27">
        <f t="shared" si="12"/>
        <v>0</v>
      </c>
      <c r="AM9" s="1" t="s">
        <v>70</v>
      </c>
      <c r="AN9" s="27">
        <f t="shared" ref="AN9:AW9" si="13">COUNTIFS(AN$35:AN$77, 200)</f>
        <v>0</v>
      </c>
      <c r="AO9" s="27">
        <f t="shared" si="13"/>
        <v>0</v>
      </c>
      <c r="AP9" s="27">
        <f t="shared" si="13"/>
        <v>0</v>
      </c>
      <c r="AQ9" s="27">
        <f t="shared" si="13"/>
        <v>0</v>
      </c>
      <c r="AR9" s="27">
        <f t="shared" si="13"/>
        <v>0</v>
      </c>
      <c r="AS9" s="27">
        <f t="shared" si="13"/>
        <v>0</v>
      </c>
      <c r="AT9" s="27">
        <f t="shared" si="13"/>
        <v>0</v>
      </c>
      <c r="AU9" s="27">
        <f t="shared" si="13"/>
        <v>0</v>
      </c>
      <c r="AV9" s="27">
        <f t="shared" si="13"/>
        <v>0</v>
      </c>
      <c r="AW9" s="27">
        <f t="shared" si="13"/>
        <v>0</v>
      </c>
      <c r="AZ9" s="1" t="s">
        <v>70</v>
      </c>
      <c r="BA9" s="27">
        <f t="shared" ref="BA9:BJ9" si="14">COUNTIFS(BA$35:BA$77, 200)</f>
        <v>0</v>
      </c>
      <c r="BB9" s="27">
        <f t="shared" si="14"/>
        <v>0</v>
      </c>
      <c r="BC9" s="27">
        <f t="shared" si="14"/>
        <v>1</v>
      </c>
      <c r="BD9" s="27">
        <f t="shared" si="14"/>
        <v>0</v>
      </c>
      <c r="BE9" s="27">
        <f t="shared" si="14"/>
        <v>0</v>
      </c>
      <c r="BF9" s="27">
        <f t="shared" si="14"/>
        <v>0</v>
      </c>
      <c r="BG9" s="27">
        <f t="shared" si="14"/>
        <v>0</v>
      </c>
      <c r="BH9" s="27">
        <f t="shared" si="14"/>
        <v>1</v>
      </c>
      <c r="BI9" s="27">
        <f t="shared" si="14"/>
        <v>0</v>
      </c>
      <c r="BJ9" s="27">
        <f t="shared" si="14"/>
        <v>0</v>
      </c>
      <c r="BM9" s="27" t="s">
        <v>71</v>
      </c>
      <c r="BN9" s="28"/>
      <c r="BO9" s="28">
        <v>1</v>
      </c>
      <c r="BP9" s="28">
        <v>1</v>
      </c>
      <c r="BQ9" s="28">
        <v>1</v>
      </c>
      <c r="BR9" s="28">
        <v>1</v>
      </c>
      <c r="BS9" s="28"/>
      <c r="BT9" s="28">
        <v>2</v>
      </c>
      <c r="BU9" s="28">
        <v>1</v>
      </c>
      <c r="BV9" s="28">
        <v>1</v>
      </c>
      <c r="BW9" s="28"/>
    </row>
    <row r="10" spans="3:75" x14ac:dyDescent="0.25">
      <c r="C10" s="1" t="s">
        <v>69</v>
      </c>
      <c r="D10" s="27">
        <f t="shared" ref="D10:M10" si="15">COUNTIFS(D$35:D$77, "&gt;999", D$35:D$77, "&lt;2000")</f>
        <v>1</v>
      </c>
      <c r="E10" s="27">
        <f t="shared" si="15"/>
        <v>5</v>
      </c>
      <c r="F10" s="27">
        <f t="shared" si="15"/>
        <v>7</v>
      </c>
      <c r="G10" s="27">
        <f t="shared" si="15"/>
        <v>4</v>
      </c>
      <c r="H10" s="27">
        <f t="shared" si="15"/>
        <v>13</v>
      </c>
      <c r="I10" s="27">
        <f t="shared" si="15"/>
        <v>10</v>
      </c>
      <c r="J10" s="27">
        <f t="shared" si="15"/>
        <v>11</v>
      </c>
      <c r="K10" s="27">
        <f t="shared" si="15"/>
        <v>15</v>
      </c>
      <c r="L10" s="27">
        <f t="shared" si="15"/>
        <v>10</v>
      </c>
      <c r="M10" s="27">
        <f t="shared" si="15"/>
        <v>5</v>
      </c>
      <c r="O10" s="1" t="s">
        <v>69</v>
      </c>
      <c r="P10" s="27">
        <f t="shared" ref="P10:Y10" si="16">COUNTIFS(P$35:P$77, "&gt;999", P$35:P$77, "&lt;2000")</f>
        <v>2</v>
      </c>
      <c r="Q10" s="27">
        <f t="shared" si="16"/>
        <v>7</v>
      </c>
      <c r="R10" s="27">
        <f t="shared" si="16"/>
        <v>7</v>
      </c>
      <c r="S10" s="27">
        <f t="shared" si="16"/>
        <v>5</v>
      </c>
      <c r="T10" s="27">
        <f t="shared" si="16"/>
        <v>14</v>
      </c>
      <c r="U10" s="27">
        <f t="shared" si="16"/>
        <v>11</v>
      </c>
      <c r="V10" s="27">
        <f t="shared" si="16"/>
        <v>11</v>
      </c>
      <c r="W10" s="27">
        <f t="shared" si="16"/>
        <v>17</v>
      </c>
      <c r="X10" s="27">
        <f t="shared" si="16"/>
        <v>10</v>
      </c>
      <c r="Y10" s="27">
        <f t="shared" si="16"/>
        <v>6</v>
      </c>
      <c r="AA10" s="1" t="s">
        <v>69</v>
      </c>
      <c r="AB10" s="27">
        <f t="shared" ref="AB10:AK10" si="17">COUNTIFS(AB$35:AB$77, "&gt;999", AB$35:AB$77, "&lt;2000")</f>
        <v>2</v>
      </c>
      <c r="AC10" s="27">
        <f t="shared" si="17"/>
        <v>6</v>
      </c>
      <c r="AD10" s="27">
        <f t="shared" si="17"/>
        <v>8</v>
      </c>
      <c r="AE10" s="27">
        <f t="shared" si="17"/>
        <v>5</v>
      </c>
      <c r="AF10" s="27">
        <f t="shared" si="17"/>
        <v>16</v>
      </c>
      <c r="AG10" s="27">
        <f t="shared" si="17"/>
        <v>13</v>
      </c>
      <c r="AH10" s="27">
        <f t="shared" si="17"/>
        <v>12</v>
      </c>
      <c r="AI10" s="27">
        <f t="shared" si="17"/>
        <v>16</v>
      </c>
      <c r="AJ10" s="27">
        <f t="shared" si="17"/>
        <v>11</v>
      </c>
      <c r="AK10" s="27">
        <f t="shared" si="17"/>
        <v>6</v>
      </c>
      <c r="AM10" s="1" t="s">
        <v>69</v>
      </c>
      <c r="AN10" s="27">
        <f t="shared" ref="AN10:AW10" si="18">COUNTIFS(AN$35:AN$77, "&gt;999", AN$35:AN$77, "&lt;2000")</f>
        <v>4</v>
      </c>
      <c r="AO10" s="27">
        <f t="shared" si="18"/>
        <v>8</v>
      </c>
      <c r="AP10" s="27">
        <f t="shared" si="18"/>
        <v>11</v>
      </c>
      <c r="AQ10" s="27">
        <f t="shared" si="18"/>
        <v>4</v>
      </c>
      <c r="AR10" s="27">
        <f t="shared" si="18"/>
        <v>15</v>
      </c>
      <c r="AS10" s="27">
        <f t="shared" si="18"/>
        <v>14</v>
      </c>
      <c r="AT10" s="27">
        <f t="shared" si="18"/>
        <v>9</v>
      </c>
      <c r="AU10" s="27">
        <f t="shared" si="18"/>
        <v>12</v>
      </c>
      <c r="AV10" s="27">
        <f t="shared" si="18"/>
        <v>12</v>
      </c>
      <c r="AW10" s="27">
        <f t="shared" si="18"/>
        <v>6</v>
      </c>
      <c r="AZ10" s="1" t="s">
        <v>69</v>
      </c>
      <c r="BA10" s="27">
        <f t="shared" ref="BA10:BJ10" si="19">COUNTIFS(BA$35:BA$77, "&gt;999", BA$35:BA$77, "&lt;2000")</f>
        <v>4</v>
      </c>
      <c r="BB10" s="27">
        <f t="shared" si="19"/>
        <v>7</v>
      </c>
      <c r="BC10" s="27">
        <f t="shared" si="19"/>
        <v>12</v>
      </c>
      <c r="BD10" s="27">
        <f t="shared" si="19"/>
        <v>4</v>
      </c>
      <c r="BE10" s="27">
        <f t="shared" si="19"/>
        <v>16</v>
      </c>
      <c r="BF10" s="27">
        <f t="shared" si="19"/>
        <v>13</v>
      </c>
      <c r="BG10" s="27">
        <f t="shared" si="19"/>
        <v>7</v>
      </c>
      <c r="BH10" s="27">
        <f t="shared" si="19"/>
        <v>14</v>
      </c>
      <c r="BI10" s="27">
        <f t="shared" si="19"/>
        <v>13</v>
      </c>
      <c r="BJ10" s="27">
        <f t="shared" si="19"/>
        <v>4</v>
      </c>
      <c r="BM10" s="27" t="s">
        <v>72</v>
      </c>
      <c r="BN10" s="28">
        <v>5</v>
      </c>
      <c r="BO10" s="28">
        <v>6</v>
      </c>
      <c r="BP10" s="28">
        <v>14</v>
      </c>
      <c r="BQ10" s="28">
        <v>4</v>
      </c>
      <c r="BR10" s="28">
        <v>17</v>
      </c>
      <c r="BS10" s="28">
        <v>13</v>
      </c>
      <c r="BT10" s="28">
        <v>8</v>
      </c>
      <c r="BU10" s="28">
        <v>15</v>
      </c>
      <c r="BV10" s="28">
        <v>13</v>
      </c>
      <c r="BW10" s="28">
        <v>4</v>
      </c>
    </row>
    <row r="11" spans="3:75" x14ac:dyDescent="0.25">
      <c r="C11" s="1" t="s">
        <v>73</v>
      </c>
      <c r="D11" s="27">
        <f t="shared" ref="D11:M11" si="20">COUNTIFS(D$35:D$77, "&gt;=2000", D$35:D$77, "&lt;=6000")</f>
        <v>2</v>
      </c>
      <c r="E11" s="27">
        <f t="shared" si="20"/>
        <v>0</v>
      </c>
      <c r="F11" s="27">
        <f t="shared" si="20"/>
        <v>0</v>
      </c>
      <c r="G11" s="27">
        <f t="shared" si="20"/>
        <v>0</v>
      </c>
      <c r="H11" s="27">
        <f t="shared" si="20"/>
        <v>0</v>
      </c>
      <c r="I11" s="27">
        <f t="shared" si="20"/>
        <v>0</v>
      </c>
      <c r="J11" s="27">
        <f t="shared" si="20"/>
        <v>0</v>
      </c>
      <c r="K11" s="27">
        <f t="shared" si="20"/>
        <v>1</v>
      </c>
      <c r="L11" s="27">
        <f t="shared" si="20"/>
        <v>1</v>
      </c>
      <c r="M11" s="27">
        <f t="shared" si="20"/>
        <v>0</v>
      </c>
      <c r="O11" s="1" t="s">
        <v>73</v>
      </c>
      <c r="P11" s="27">
        <f t="shared" ref="P11:Y11" si="21">COUNTIFS(P$35:P$77, "&gt;=2000", P$35:P$77, "&lt;=6000")</f>
        <v>1</v>
      </c>
      <c r="Q11" s="27">
        <f t="shared" si="21"/>
        <v>0</v>
      </c>
      <c r="R11" s="27">
        <f t="shared" si="21"/>
        <v>1</v>
      </c>
      <c r="S11" s="27">
        <f t="shared" si="21"/>
        <v>0</v>
      </c>
      <c r="T11" s="27">
        <f t="shared" si="21"/>
        <v>1</v>
      </c>
      <c r="U11" s="27">
        <f t="shared" si="21"/>
        <v>0</v>
      </c>
      <c r="V11" s="27">
        <f t="shared" si="21"/>
        <v>0</v>
      </c>
      <c r="W11" s="27">
        <f t="shared" si="21"/>
        <v>0</v>
      </c>
      <c r="X11" s="27">
        <f t="shared" si="21"/>
        <v>0</v>
      </c>
      <c r="Y11" s="27">
        <f t="shared" si="21"/>
        <v>0</v>
      </c>
      <c r="AA11" s="1" t="s">
        <v>73</v>
      </c>
      <c r="AB11" s="27">
        <f t="shared" ref="AB11:AK11" si="22">COUNTIFS(AB$35:AB$77, "&gt;=2000", AB$35:AB$77, "&lt;=6000")</f>
        <v>2</v>
      </c>
      <c r="AC11" s="27">
        <f t="shared" si="22"/>
        <v>1</v>
      </c>
      <c r="AD11" s="27">
        <f t="shared" si="22"/>
        <v>0</v>
      </c>
      <c r="AE11" s="27">
        <f t="shared" si="22"/>
        <v>0</v>
      </c>
      <c r="AF11" s="27">
        <f t="shared" si="22"/>
        <v>1</v>
      </c>
      <c r="AG11" s="27">
        <f t="shared" si="22"/>
        <v>0</v>
      </c>
      <c r="AH11" s="27">
        <f t="shared" si="22"/>
        <v>0</v>
      </c>
      <c r="AI11" s="27">
        <f t="shared" si="22"/>
        <v>0</v>
      </c>
      <c r="AJ11" s="27">
        <f t="shared" si="22"/>
        <v>0</v>
      </c>
      <c r="AK11" s="27">
        <f t="shared" si="22"/>
        <v>0</v>
      </c>
      <c r="AM11" s="1" t="s">
        <v>73</v>
      </c>
      <c r="AN11" s="27">
        <f t="shared" ref="AN11:AW11" si="23">COUNTIFS(AN$35:AN$77, "&gt;=2000", AN$35:AN$77, "&lt;=6000")</f>
        <v>2</v>
      </c>
      <c r="AO11" s="27">
        <f t="shared" si="23"/>
        <v>1</v>
      </c>
      <c r="AP11" s="27">
        <f t="shared" si="23"/>
        <v>1</v>
      </c>
      <c r="AQ11" s="27">
        <f t="shared" si="23"/>
        <v>1</v>
      </c>
      <c r="AR11" s="27">
        <f t="shared" si="23"/>
        <v>3</v>
      </c>
      <c r="AS11" s="27">
        <f t="shared" si="23"/>
        <v>0</v>
      </c>
      <c r="AT11" s="27">
        <f t="shared" si="23"/>
        <v>0</v>
      </c>
      <c r="AU11" s="27">
        <f t="shared" si="23"/>
        <v>0</v>
      </c>
      <c r="AV11" s="27">
        <f t="shared" si="23"/>
        <v>0</v>
      </c>
      <c r="AW11" s="27">
        <f t="shared" si="23"/>
        <v>1</v>
      </c>
      <c r="AZ11" s="1" t="s">
        <v>73</v>
      </c>
      <c r="BA11" s="27">
        <f t="shared" ref="BA11:BJ11" si="24">COUNTIFS(BA$35:BA$77, "&gt;=2000", BA$35:BA$77, "&lt;=6000")</f>
        <v>2</v>
      </c>
      <c r="BB11" s="27">
        <f t="shared" si="24"/>
        <v>2</v>
      </c>
      <c r="BC11" s="27">
        <f t="shared" si="24"/>
        <v>0</v>
      </c>
      <c r="BD11" s="27">
        <f t="shared" si="24"/>
        <v>0</v>
      </c>
      <c r="BE11" s="27">
        <f t="shared" si="24"/>
        <v>0</v>
      </c>
      <c r="BF11" s="27">
        <f t="shared" si="24"/>
        <v>0</v>
      </c>
      <c r="BG11" s="27">
        <f t="shared" si="24"/>
        <v>0</v>
      </c>
      <c r="BH11" s="27">
        <f t="shared" si="24"/>
        <v>0</v>
      </c>
      <c r="BI11" s="27">
        <f t="shared" si="24"/>
        <v>0</v>
      </c>
      <c r="BJ11" s="27">
        <f t="shared" si="24"/>
        <v>0</v>
      </c>
      <c r="BM11" s="27" t="s">
        <v>74</v>
      </c>
      <c r="BN11" s="28">
        <v>2</v>
      </c>
      <c r="BO11" s="28">
        <v>2</v>
      </c>
      <c r="BP11" s="28"/>
      <c r="BQ11" s="28"/>
      <c r="BR11" s="28"/>
      <c r="BS11" s="28"/>
      <c r="BT11" s="28"/>
      <c r="BU11" s="28"/>
      <c r="BV11" s="28"/>
      <c r="BW11" s="28"/>
    </row>
    <row r="12" spans="3:75" x14ac:dyDescent="0.25">
      <c r="C12" s="1" t="s">
        <v>72</v>
      </c>
      <c r="D12" s="27">
        <f t="shared" ref="D12:M12" si="25">COUNTIFS(D$35:D$77, 10000)</f>
        <v>13</v>
      </c>
      <c r="E12" s="27">
        <f t="shared" si="25"/>
        <v>14</v>
      </c>
      <c r="F12" s="27">
        <f t="shared" si="25"/>
        <v>9</v>
      </c>
      <c r="G12" s="27">
        <f t="shared" si="25"/>
        <v>4</v>
      </c>
      <c r="H12" s="27">
        <f t="shared" si="25"/>
        <v>10</v>
      </c>
      <c r="I12" s="27">
        <f t="shared" si="25"/>
        <v>8</v>
      </c>
      <c r="J12" s="27">
        <f t="shared" si="25"/>
        <v>1</v>
      </c>
      <c r="K12" s="27">
        <f t="shared" si="25"/>
        <v>4</v>
      </c>
      <c r="L12" s="27">
        <f t="shared" si="25"/>
        <v>15</v>
      </c>
      <c r="M12" s="27">
        <f t="shared" si="25"/>
        <v>3</v>
      </c>
      <c r="O12" s="1" t="s">
        <v>72</v>
      </c>
      <c r="P12" s="27">
        <f t="shared" ref="P12:Y12" si="26">COUNTIFS(P$35:P$77, 10000)</f>
        <v>16</v>
      </c>
      <c r="Q12" s="27">
        <f t="shared" si="26"/>
        <v>14</v>
      </c>
      <c r="R12" s="27">
        <f t="shared" si="26"/>
        <v>8</v>
      </c>
      <c r="S12" s="27">
        <f t="shared" si="26"/>
        <v>3</v>
      </c>
      <c r="T12" s="27">
        <f t="shared" si="26"/>
        <v>7</v>
      </c>
      <c r="U12" s="27">
        <f t="shared" si="26"/>
        <v>6</v>
      </c>
      <c r="V12" s="27">
        <f t="shared" si="26"/>
        <v>1</v>
      </c>
      <c r="W12" s="27">
        <f t="shared" si="26"/>
        <v>2</v>
      </c>
      <c r="X12" s="27">
        <f t="shared" si="26"/>
        <v>13</v>
      </c>
      <c r="Y12" s="27">
        <f t="shared" si="26"/>
        <v>2</v>
      </c>
      <c r="AA12" s="1" t="s">
        <v>72</v>
      </c>
      <c r="AB12" s="27">
        <f t="shared" ref="AB12:AK12" si="27">COUNTIFS(AB$35:AB$77, 10000)</f>
        <v>16</v>
      </c>
      <c r="AC12" s="27">
        <f t="shared" si="27"/>
        <v>14</v>
      </c>
      <c r="AD12" s="27">
        <f t="shared" si="27"/>
        <v>8</v>
      </c>
      <c r="AE12" s="27">
        <f t="shared" si="27"/>
        <v>4</v>
      </c>
      <c r="AF12" s="27">
        <f t="shared" si="27"/>
        <v>6</v>
      </c>
      <c r="AG12" s="27">
        <f t="shared" si="27"/>
        <v>4</v>
      </c>
      <c r="AH12" s="27">
        <f t="shared" si="27"/>
        <v>1</v>
      </c>
      <c r="AI12" s="27">
        <f t="shared" si="27"/>
        <v>4</v>
      </c>
      <c r="AJ12" s="27">
        <f t="shared" si="27"/>
        <v>13</v>
      </c>
      <c r="AK12" s="27">
        <f t="shared" si="27"/>
        <v>2</v>
      </c>
      <c r="AM12" s="1" t="s">
        <v>72</v>
      </c>
      <c r="AN12" s="27">
        <f t="shared" ref="AN12:AW12" si="28">COUNTIFS(AN$35:AN$77, 10000)</f>
        <v>16</v>
      </c>
      <c r="AO12" s="27">
        <f t="shared" si="28"/>
        <v>10</v>
      </c>
      <c r="AP12" s="27">
        <f t="shared" si="28"/>
        <v>4</v>
      </c>
      <c r="AQ12" s="27">
        <f t="shared" si="28"/>
        <v>3</v>
      </c>
      <c r="AR12" s="27">
        <f t="shared" si="28"/>
        <v>6</v>
      </c>
      <c r="AS12" s="27">
        <f t="shared" si="28"/>
        <v>2</v>
      </c>
      <c r="AT12" s="27">
        <f t="shared" si="28"/>
        <v>0</v>
      </c>
      <c r="AU12" s="27">
        <f t="shared" si="28"/>
        <v>1</v>
      </c>
      <c r="AV12" s="27">
        <f t="shared" si="28"/>
        <v>11</v>
      </c>
      <c r="AW12" s="27">
        <f t="shared" si="28"/>
        <v>1</v>
      </c>
      <c r="AZ12" s="1" t="s">
        <v>72</v>
      </c>
      <c r="BA12" s="27">
        <f t="shared" ref="BA12:BJ12" si="29">COUNTIFS(BA$35:BA$77, 10000)</f>
        <v>16</v>
      </c>
      <c r="BB12" s="27">
        <f t="shared" si="29"/>
        <v>12</v>
      </c>
      <c r="BC12" s="27">
        <f t="shared" si="29"/>
        <v>7</v>
      </c>
      <c r="BD12" s="27">
        <f t="shared" si="29"/>
        <v>2</v>
      </c>
      <c r="BE12" s="27">
        <f t="shared" si="29"/>
        <v>8</v>
      </c>
      <c r="BF12" s="27">
        <f t="shared" si="29"/>
        <v>2</v>
      </c>
      <c r="BG12" s="27">
        <f t="shared" si="29"/>
        <v>2</v>
      </c>
      <c r="BH12" s="27">
        <f t="shared" si="29"/>
        <v>2</v>
      </c>
      <c r="BI12" s="27">
        <f t="shared" si="29"/>
        <v>9</v>
      </c>
      <c r="BJ12" s="27">
        <f t="shared" si="29"/>
        <v>3</v>
      </c>
      <c r="BM12" s="27" t="s">
        <v>75</v>
      </c>
      <c r="BN12" s="28">
        <v>17</v>
      </c>
      <c r="BO12" s="28">
        <v>14</v>
      </c>
      <c r="BP12" s="28">
        <v>5</v>
      </c>
      <c r="BQ12" s="28">
        <v>3</v>
      </c>
      <c r="BR12" s="28">
        <v>6</v>
      </c>
      <c r="BS12" s="28">
        <v>1</v>
      </c>
      <c r="BT12" s="28"/>
      <c r="BU12" s="28">
        <v>2</v>
      </c>
      <c r="BV12" s="28">
        <v>8</v>
      </c>
      <c r="BW12" s="28">
        <v>2</v>
      </c>
    </row>
    <row r="13" spans="3:75" x14ac:dyDescent="0.25">
      <c r="C13" s="1" t="s">
        <v>76</v>
      </c>
      <c r="D13" s="27">
        <f t="shared" ref="D13:M13" si="30">COUNTIFS(D$35:D$77, "&gt;10000")</f>
        <v>18</v>
      </c>
      <c r="E13" s="27">
        <f t="shared" si="30"/>
        <v>12</v>
      </c>
      <c r="F13" s="27">
        <f t="shared" si="30"/>
        <v>2</v>
      </c>
      <c r="G13" s="27">
        <f t="shared" si="30"/>
        <v>3</v>
      </c>
      <c r="H13" s="27">
        <f t="shared" si="30"/>
        <v>2</v>
      </c>
      <c r="I13" s="27">
        <f t="shared" si="30"/>
        <v>1</v>
      </c>
      <c r="J13" s="27">
        <f t="shared" si="30"/>
        <v>0</v>
      </c>
      <c r="K13" s="27">
        <f t="shared" si="30"/>
        <v>1</v>
      </c>
      <c r="L13" s="27">
        <f t="shared" si="30"/>
        <v>1</v>
      </c>
      <c r="M13" s="27">
        <f t="shared" si="30"/>
        <v>1</v>
      </c>
      <c r="O13" s="1" t="s">
        <v>76</v>
      </c>
      <c r="P13" s="27">
        <f t="shared" ref="P13:Y13" si="31">COUNTIFS(P$35:P$77, "&gt;10000")</f>
        <v>15</v>
      </c>
      <c r="Q13" s="27">
        <f t="shared" si="31"/>
        <v>10</v>
      </c>
      <c r="R13" s="27">
        <f t="shared" si="31"/>
        <v>2</v>
      </c>
      <c r="S13" s="27">
        <f t="shared" si="31"/>
        <v>3</v>
      </c>
      <c r="T13" s="27">
        <f t="shared" si="31"/>
        <v>2</v>
      </c>
      <c r="U13" s="27">
        <f t="shared" si="31"/>
        <v>2</v>
      </c>
      <c r="V13" s="27">
        <f t="shared" si="31"/>
        <v>0</v>
      </c>
      <c r="W13" s="27">
        <f t="shared" si="31"/>
        <v>0</v>
      </c>
      <c r="X13" s="27">
        <f t="shared" si="31"/>
        <v>1</v>
      </c>
      <c r="Y13" s="27">
        <f t="shared" si="31"/>
        <v>1</v>
      </c>
      <c r="AA13" s="1" t="s">
        <v>76</v>
      </c>
      <c r="AB13" s="27">
        <f t="shared" ref="AB13:AK13" si="32">COUNTIFS(AB$35:AB$77, "&gt;10000")</f>
        <v>14</v>
      </c>
      <c r="AC13" s="27">
        <f t="shared" si="32"/>
        <v>9</v>
      </c>
      <c r="AD13" s="27">
        <f t="shared" si="32"/>
        <v>3</v>
      </c>
      <c r="AE13" s="27">
        <f t="shared" si="32"/>
        <v>2</v>
      </c>
      <c r="AF13" s="27">
        <f t="shared" si="32"/>
        <v>2</v>
      </c>
      <c r="AG13" s="27">
        <f t="shared" si="32"/>
        <v>2</v>
      </c>
      <c r="AH13" s="27">
        <f t="shared" si="32"/>
        <v>0</v>
      </c>
      <c r="AI13" s="27">
        <f t="shared" si="32"/>
        <v>0</v>
      </c>
      <c r="AJ13" s="27">
        <f t="shared" si="32"/>
        <v>1</v>
      </c>
      <c r="AK13" s="27">
        <f t="shared" si="32"/>
        <v>1</v>
      </c>
      <c r="AM13" s="1" t="s">
        <v>76</v>
      </c>
      <c r="AN13" s="27">
        <f t="shared" ref="AN13:AW13" si="33">COUNTIFS(AN$35:AN$77, "&gt;10000")</f>
        <v>12</v>
      </c>
      <c r="AO13" s="27">
        <f t="shared" si="33"/>
        <v>11</v>
      </c>
      <c r="AP13" s="27">
        <f t="shared" si="33"/>
        <v>2</v>
      </c>
      <c r="AQ13" s="27">
        <f t="shared" si="33"/>
        <v>3</v>
      </c>
      <c r="AR13" s="27">
        <f t="shared" si="33"/>
        <v>1</v>
      </c>
      <c r="AS13" s="27">
        <f t="shared" si="33"/>
        <v>1</v>
      </c>
      <c r="AT13" s="27">
        <f t="shared" si="33"/>
        <v>0</v>
      </c>
      <c r="AU13" s="27">
        <f t="shared" si="33"/>
        <v>0</v>
      </c>
      <c r="AV13" s="27">
        <f t="shared" si="33"/>
        <v>1</v>
      </c>
      <c r="AW13" s="27">
        <f t="shared" si="33"/>
        <v>1</v>
      </c>
      <c r="AZ13" s="1" t="s">
        <v>76</v>
      </c>
      <c r="BA13" s="27">
        <f t="shared" ref="BA13:BJ13" si="34">COUNTIFS(BA$35:BA$77, "&gt;10000")</f>
        <v>13</v>
      </c>
      <c r="BB13" s="27">
        <f t="shared" si="34"/>
        <v>9</v>
      </c>
      <c r="BC13" s="27">
        <f t="shared" si="34"/>
        <v>1</v>
      </c>
      <c r="BD13" s="27">
        <f t="shared" si="34"/>
        <v>2</v>
      </c>
      <c r="BE13" s="27">
        <f t="shared" si="34"/>
        <v>1</v>
      </c>
      <c r="BF13" s="27">
        <f t="shared" si="34"/>
        <v>0</v>
      </c>
      <c r="BG13" s="27">
        <f t="shared" si="34"/>
        <v>0</v>
      </c>
      <c r="BH13" s="27">
        <f t="shared" si="34"/>
        <v>0</v>
      </c>
      <c r="BI13" s="27">
        <f t="shared" si="34"/>
        <v>1</v>
      </c>
      <c r="BJ13" s="27">
        <f t="shared" si="34"/>
        <v>0</v>
      </c>
      <c r="BM13" s="27" t="s">
        <v>77</v>
      </c>
      <c r="BN13" s="28">
        <v>8</v>
      </c>
      <c r="BO13" s="28">
        <v>5</v>
      </c>
      <c r="BP13" s="28">
        <v>1</v>
      </c>
      <c r="BQ13" s="28">
        <v>1</v>
      </c>
      <c r="BR13" s="28"/>
      <c r="BS13" s="28"/>
      <c r="BT13" s="28"/>
      <c r="BU13" s="28"/>
      <c r="BV13" s="28"/>
      <c r="BW13" s="28"/>
    </row>
    <row r="14" spans="3:75" x14ac:dyDescent="0.25">
      <c r="C14" s="20" t="s">
        <v>78</v>
      </c>
      <c r="D14" s="29">
        <f t="shared" ref="D14:M14" si="35">SUM(D7:D13)</f>
        <v>35</v>
      </c>
      <c r="E14" s="29">
        <f t="shared" si="35"/>
        <v>33</v>
      </c>
      <c r="F14" s="29">
        <f t="shared" si="35"/>
        <v>21</v>
      </c>
      <c r="G14" s="29">
        <f t="shared" si="35"/>
        <v>11</v>
      </c>
      <c r="H14" s="29">
        <f t="shared" si="35"/>
        <v>28</v>
      </c>
      <c r="I14" s="29">
        <f t="shared" si="35"/>
        <v>19</v>
      </c>
      <c r="J14" s="29">
        <f t="shared" si="35"/>
        <v>16</v>
      </c>
      <c r="K14" s="29">
        <f t="shared" si="35"/>
        <v>22</v>
      </c>
      <c r="L14" s="29">
        <f t="shared" si="35"/>
        <v>29</v>
      </c>
      <c r="M14" s="29">
        <f t="shared" si="35"/>
        <v>9</v>
      </c>
      <c r="O14" s="20" t="s">
        <v>78</v>
      </c>
      <c r="P14" s="29">
        <f t="shared" ref="P14:Y14" si="36">SUM(P7:P13)</f>
        <v>35</v>
      </c>
      <c r="Q14" s="29">
        <f t="shared" si="36"/>
        <v>34</v>
      </c>
      <c r="R14" s="29">
        <f t="shared" si="36"/>
        <v>21</v>
      </c>
      <c r="S14" s="29">
        <f t="shared" si="36"/>
        <v>11</v>
      </c>
      <c r="T14" s="29">
        <f t="shared" si="36"/>
        <v>28</v>
      </c>
      <c r="U14" s="29">
        <f t="shared" si="36"/>
        <v>19</v>
      </c>
      <c r="V14" s="29">
        <f t="shared" si="36"/>
        <v>16</v>
      </c>
      <c r="W14" s="29">
        <f t="shared" si="36"/>
        <v>20</v>
      </c>
      <c r="X14" s="29">
        <f t="shared" si="36"/>
        <v>26</v>
      </c>
      <c r="Y14" s="29">
        <f t="shared" si="36"/>
        <v>9</v>
      </c>
      <c r="AA14" s="20" t="s">
        <v>78</v>
      </c>
      <c r="AB14" s="29">
        <f t="shared" ref="AB14:AK14" si="37">SUM(AB7:AB13)</f>
        <v>35</v>
      </c>
      <c r="AC14" s="29">
        <f t="shared" si="37"/>
        <v>33</v>
      </c>
      <c r="AD14" s="29">
        <f t="shared" si="37"/>
        <v>23</v>
      </c>
      <c r="AE14" s="29">
        <f t="shared" si="37"/>
        <v>11</v>
      </c>
      <c r="AF14" s="29">
        <f t="shared" si="37"/>
        <v>29</v>
      </c>
      <c r="AG14" s="29">
        <f t="shared" si="37"/>
        <v>19</v>
      </c>
      <c r="AH14" s="29">
        <f t="shared" si="37"/>
        <v>17</v>
      </c>
      <c r="AI14" s="29">
        <f t="shared" si="37"/>
        <v>21</v>
      </c>
      <c r="AJ14" s="29">
        <f t="shared" si="37"/>
        <v>27</v>
      </c>
      <c r="AK14" s="29">
        <f t="shared" si="37"/>
        <v>9</v>
      </c>
      <c r="AM14" s="20" t="s">
        <v>78</v>
      </c>
      <c r="AN14" s="29">
        <f t="shared" ref="AN14:AW14" si="38">SUM(AN7:AN13)</f>
        <v>35</v>
      </c>
      <c r="AO14" s="29">
        <f t="shared" si="38"/>
        <v>33</v>
      </c>
      <c r="AP14" s="29">
        <f t="shared" si="38"/>
        <v>22</v>
      </c>
      <c r="AQ14" s="29">
        <f t="shared" si="38"/>
        <v>12</v>
      </c>
      <c r="AR14" s="29">
        <f t="shared" si="38"/>
        <v>29</v>
      </c>
      <c r="AS14" s="29">
        <f t="shared" si="38"/>
        <v>18</v>
      </c>
      <c r="AT14" s="29">
        <f t="shared" si="38"/>
        <v>12</v>
      </c>
      <c r="AU14" s="29">
        <f t="shared" si="38"/>
        <v>17</v>
      </c>
      <c r="AV14" s="29">
        <f t="shared" si="38"/>
        <v>27</v>
      </c>
      <c r="AW14" s="29">
        <f t="shared" si="38"/>
        <v>9</v>
      </c>
      <c r="AZ14" s="20" t="s">
        <v>78</v>
      </c>
      <c r="BA14" s="29">
        <f t="shared" ref="BA14:BJ14" si="39">SUM(BA7:BA13)</f>
        <v>36</v>
      </c>
      <c r="BB14" s="29">
        <f t="shared" si="39"/>
        <v>34</v>
      </c>
      <c r="BC14" s="29">
        <f t="shared" si="39"/>
        <v>26</v>
      </c>
      <c r="BD14" s="29">
        <f t="shared" si="39"/>
        <v>10</v>
      </c>
      <c r="BE14" s="29">
        <f t="shared" si="39"/>
        <v>30</v>
      </c>
      <c r="BF14" s="29">
        <f t="shared" si="39"/>
        <v>17</v>
      </c>
      <c r="BG14" s="29">
        <f t="shared" si="39"/>
        <v>16</v>
      </c>
      <c r="BH14" s="29">
        <f t="shared" si="39"/>
        <v>19</v>
      </c>
      <c r="BI14" s="29">
        <f t="shared" si="39"/>
        <v>28</v>
      </c>
      <c r="BJ14" s="29">
        <f t="shared" si="39"/>
        <v>9</v>
      </c>
      <c r="BM14" s="20" t="s">
        <v>78</v>
      </c>
      <c r="BN14" s="29">
        <f t="shared" ref="BN14:BW14" si="40">SUM(BN7:BN13)</f>
        <v>32</v>
      </c>
      <c r="BO14" s="29">
        <f t="shared" si="40"/>
        <v>31</v>
      </c>
      <c r="BP14" s="29">
        <f t="shared" si="40"/>
        <v>24</v>
      </c>
      <c r="BQ14" s="29">
        <f t="shared" si="40"/>
        <v>11</v>
      </c>
      <c r="BR14" s="29">
        <f t="shared" si="40"/>
        <v>28</v>
      </c>
      <c r="BS14" s="29">
        <f t="shared" si="40"/>
        <v>16</v>
      </c>
      <c r="BT14" s="29">
        <f t="shared" si="40"/>
        <v>16</v>
      </c>
      <c r="BU14" s="29">
        <f t="shared" si="40"/>
        <v>21</v>
      </c>
      <c r="BV14" s="29">
        <f t="shared" si="40"/>
        <v>25</v>
      </c>
      <c r="BW14" s="29">
        <f t="shared" si="40"/>
        <v>8</v>
      </c>
    </row>
    <row r="18" spans="3:85" x14ac:dyDescent="0.25">
      <c r="C18" s="1" t="s">
        <v>83</v>
      </c>
      <c r="O18" s="1" t="s">
        <v>83</v>
      </c>
      <c r="AA18" s="1" t="s">
        <v>83</v>
      </c>
      <c r="AM18" s="1" t="s">
        <v>83</v>
      </c>
      <c r="AZ18" s="1" t="s">
        <v>83</v>
      </c>
      <c r="BM18" s="1" t="s">
        <v>83</v>
      </c>
    </row>
    <row r="19" spans="3:85" ht="30" x14ac:dyDescent="0.25">
      <c r="D19" s="30" t="s">
        <v>7</v>
      </c>
      <c r="E19" s="30" t="s">
        <v>13</v>
      </c>
      <c r="F19" s="30" t="s">
        <v>8</v>
      </c>
      <c r="G19" s="30" t="s">
        <v>9</v>
      </c>
      <c r="H19" s="30" t="s">
        <v>10</v>
      </c>
      <c r="I19" s="30" t="s">
        <v>11</v>
      </c>
      <c r="J19" s="30" t="s">
        <v>12</v>
      </c>
      <c r="K19" s="30" t="s">
        <v>14</v>
      </c>
      <c r="L19" s="30" t="s">
        <v>15</v>
      </c>
      <c r="M19" s="30" t="s">
        <v>16</v>
      </c>
      <c r="P19" s="30" t="s">
        <v>7</v>
      </c>
      <c r="Q19" s="30" t="s">
        <v>13</v>
      </c>
      <c r="R19" s="30" t="s">
        <v>8</v>
      </c>
      <c r="S19" s="30" t="s">
        <v>9</v>
      </c>
      <c r="T19" s="30" t="s">
        <v>10</v>
      </c>
      <c r="U19" s="30" t="s">
        <v>11</v>
      </c>
      <c r="V19" s="30" t="s">
        <v>12</v>
      </c>
      <c r="W19" s="30" t="s">
        <v>14</v>
      </c>
      <c r="X19" s="30" t="s">
        <v>15</v>
      </c>
      <c r="Y19" s="30" t="s">
        <v>16</v>
      </c>
      <c r="AB19" s="30" t="s">
        <v>7</v>
      </c>
      <c r="AC19" s="30" t="s">
        <v>13</v>
      </c>
      <c r="AD19" s="30" t="s">
        <v>8</v>
      </c>
      <c r="AE19" s="30" t="s">
        <v>9</v>
      </c>
      <c r="AF19" s="30" t="s">
        <v>10</v>
      </c>
      <c r="AG19" s="30" t="s">
        <v>11</v>
      </c>
      <c r="AH19" s="30" t="s">
        <v>12</v>
      </c>
      <c r="AI19" s="30" t="s">
        <v>14</v>
      </c>
      <c r="AJ19" s="30" t="s">
        <v>15</v>
      </c>
      <c r="AK19" s="30" t="s">
        <v>16</v>
      </c>
      <c r="AN19" s="30" t="s">
        <v>7</v>
      </c>
      <c r="AO19" s="30" t="s">
        <v>13</v>
      </c>
      <c r="AP19" s="30" t="s">
        <v>8</v>
      </c>
      <c r="AQ19" s="30" t="s">
        <v>9</v>
      </c>
      <c r="AR19" s="30" t="s">
        <v>10</v>
      </c>
      <c r="AS19" s="30" t="s">
        <v>11</v>
      </c>
      <c r="AT19" s="30" t="s">
        <v>12</v>
      </c>
      <c r="AU19" s="30" t="s">
        <v>14</v>
      </c>
      <c r="AV19" s="30" t="s">
        <v>15</v>
      </c>
      <c r="AW19" s="30" t="s">
        <v>16</v>
      </c>
      <c r="BA19" s="30" t="s">
        <v>7</v>
      </c>
      <c r="BB19" s="30" t="s">
        <v>13</v>
      </c>
      <c r="BC19" s="30" t="s">
        <v>8</v>
      </c>
      <c r="BD19" s="30" t="s">
        <v>9</v>
      </c>
      <c r="BE19" s="30" t="s">
        <v>10</v>
      </c>
      <c r="BF19" s="30" t="s">
        <v>11</v>
      </c>
      <c r="BG19" s="30" t="s">
        <v>12</v>
      </c>
      <c r="BH19" s="30" t="s">
        <v>14</v>
      </c>
      <c r="BI19" s="30" t="s">
        <v>15</v>
      </c>
      <c r="BJ19" s="30" t="s">
        <v>16</v>
      </c>
      <c r="BN19" s="30" t="s">
        <v>7</v>
      </c>
      <c r="BO19" s="30" t="s">
        <v>13</v>
      </c>
      <c r="BP19" s="30" t="s">
        <v>8</v>
      </c>
      <c r="BQ19" s="30" t="s">
        <v>9</v>
      </c>
      <c r="BR19" s="30" t="s">
        <v>10</v>
      </c>
      <c r="BS19" s="30" t="s">
        <v>11</v>
      </c>
      <c r="BT19" s="30" t="s">
        <v>12</v>
      </c>
      <c r="BU19" s="30" t="s">
        <v>14</v>
      </c>
      <c r="BV19" s="30" t="s">
        <v>15</v>
      </c>
      <c r="BW19" s="30" t="s">
        <v>16</v>
      </c>
    </row>
    <row r="20" spans="3:85" x14ac:dyDescent="0.25">
      <c r="C20" s="1" t="s">
        <v>66</v>
      </c>
      <c r="D20" s="22">
        <f t="shared" ref="D20:M20" si="41">D7/D$14</f>
        <v>0</v>
      </c>
      <c r="E20" s="22">
        <f t="shared" si="41"/>
        <v>0</v>
      </c>
      <c r="F20" s="22">
        <f t="shared" si="41"/>
        <v>4.7619047619047616E-2</v>
      </c>
      <c r="G20" s="22">
        <f t="shared" si="41"/>
        <v>0</v>
      </c>
      <c r="H20" s="22">
        <f t="shared" si="41"/>
        <v>7.1428571428571425E-2</v>
      </c>
      <c r="I20" s="22">
        <f t="shared" si="41"/>
        <v>0</v>
      </c>
      <c r="J20" s="22">
        <f t="shared" si="41"/>
        <v>6.25E-2</v>
      </c>
      <c r="K20" s="22">
        <f t="shared" si="41"/>
        <v>0</v>
      </c>
      <c r="L20" s="22">
        <f t="shared" si="41"/>
        <v>3.4482758620689655E-2</v>
      </c>
      <c r="M20" s="22">
        <f t="shared" si="41"/>
        <v>0</v>
      </c>
      <c r="O20" s="1" t="s">
        <v>66</v>
      </c>
      <c r="P20" s="22">
        <f t="shared" ref="P20:Y20" si="42">P7/P$14</f>
        <v>0</v>
      </c>
      <c r="Q20" s="22">
        <f t="shared" si="42"/>
        <v>0</v>
      </c>
      <c r="R20" s="22">
        <f t="shared" si="42"/>
        <v>4.7619047619047616E-2</v>
      </c>
      <c r="S20" s="22">
        <f t="shared" si="42"/>
        <v>0</v>
      </c>
      <c r="T20" s="22">
        <f t="shared" si="42"/>
        <v>7.1428571428571425E-2</v>
      </c>
      <c r="U20" s="22">
        <f t="shared" si="42"/>
        <v>0</v>
      </c>
      <c r="V20" s="22">
        <f t="shared" si="42"/>
        <v>6.25E-2</v>
      </c>
      <c r="W20" s="22">
        <f t="shared" si="42"/>
        <v>0</v>
      </c>
      <c r="X20" s="22">
        <f t="shared" si="42"/>
        <v>3.8461538461538464E-2</v>
      </c>
      <c r="Y20" s="22">
        <f t="shared" si="42"/>
        <v>0</v>
      </c>
      <c r="AA20" s="1" t="s">
        <v>66</v>
      </c>
      <c r="AB20" s="22">
        <f t="shared" ref="AB20:AK20" si="43">AB7/AB$14</f>
        <v>0</v>
      </c>
      <c r="AC20" s="22">
        <f t="shared" si="43"/>
        <v>0</v>
      </c>
      <c r="AD20" s="22">
        <f t="shared" si="43"/>
        <v>8.6956521739130432E-2</v>
      </c>
      <c r="AE20" s="22">
        <f t="shared" si="43"/>
        <v>0</v>
      </c>
      <c r="AF20" s="22">
        <f t="shared" si="43"/>
        <v>6.8965517241379309E-2</v>
      </c>
      <c r="AG20" s="22">
        <f t="shared" si="43"/>
        <v>0</v>
      </c>
      <c r="AH20" s="22">
        <f t="shared" si="43"/>
        <v>5.8823529411764705E-2</v>
      </c>
      <c r="AI20" s="22">
        <f t="shared" si="43"/>
        <v>0</v>
      </c>
      <c r="AJ20" s="22">
        <f t="shared" si="43"/>
        <v>3.7037037037037035E-2</v>
      </c>
      <c r="AK20" s="22">
        <f t="shared" si="43"/>
        <v>0</v>
      </c>
      <c r="AM20" s="1" t="s">
        <v>66</v>
      </c>
      <c r="AN20" s="22">
        <f t="shared" ref="AN20:AW27" si="44">AN7/AN$14</f>
        <v>0</v>
      </c>
      <c r="AO20" s="22">
        <f t="shared" si="44"/>
        <v>3.0303030303030304E-2</v>
      </c>
      <c r="AP20" s="22">
        <f t="shared" si="44"/>
        <v>0.13636363636363635</v>
      </c>
      <c r="AQ20" s="22">
        <f t="shared" si="44"/>
        <v>0</v>
      </c>
      <c r="AR20" s="22">
        <f t="shared" si="44"/>
        <v>0.10344827586206896</v>
      </c>
      <c r="AS20" s="22">
        <f t="shared" si="44"/>
        <v>5.5555555555555552E-2</v>
      </c>
      <c r="AT20" s="22">
        <f t="shared" si="44"/>
        <v>0</v>
      </c>
      <c r="AU20" s="22">
        <f t="shared" si="44"/>
        <v>5.8823529411764705E-2</v>
      </c>
      <c r="AV20" s="22">
        <f t="shared" si="44"/>
        <v>3.7037037037037035E-2</v>
      </c>
      <c r="AW20" s="22">
        <f t="shared" si="44"/>
        <v>0</v>
      </c>
      <c r="AZ20" s="1" t="s">
        <v>66</v>
      </c>
      <c r="BA20" s="22">
        <f t="shared" ref="BA20:BJ27" si="45">BA7/BA$14</f>
        <v>0</v>
      </c>
      <c r="BB20" s="22">
        <f t="shared" si="45"/>
        <v>5.8823529411764705E-2</v>
      </c>
      <c r="BC20" s="22">
        <f t="shared" si="45"/>
        <v>0.11538461538461539</v>
      </c>
      <c r="BD20" s="22">
        <f t="shared" si="45"/>
        <v>0</v>
      </c>
      <c r="BE20" s="22">
        <f t="shared" si="45"/>
        <v>0.1</v>
      </c>
      <c r="BF20" s="22">
        <f t="shared" si="45"/>
        <v>5.8823529411764705E-2</v>
      </c>
      <c r="BG20" s="22">
        <f t="shared" si="45"/>
        <v>0.1875</v>
      </c>
      <c r="BH20" s="22">
        <f t="shared" si="45"/>
        <v>0</v>
      </c>
      <c r="BI20" s="22">
        <f t="shared" si="45"/>
        <v>3.5714285714285712E-2</v>
      </c>
      <c r="BJ20" s="22">
        <f t="shared" si="45"/>
        <v>0.1111111111111111</v>
      </c>
      <c r="BM20" s="27" t="s">
        <v>67</v>
      </c>
      <c r="BN20" s="22">
        <f t="shared" ref="BN20:BV20" si="46">BN7/BN14</f>
        <v>0</v>
      </c>
      <c r="BO20" s="22">
        <f t="shared" si="46"/>
        <v>6.4516129032258063E-2</v>
      </c>
      <c r="BP20" s="22">
        <f t="shared" si="46"/>
        <v>8.3333333333333329E-2</v>
      </c>
      <c r="BQ20" s="22">
        <f t="shared" si="46"/>
        <v>0</v>
      </c>
      <c r="BR20" s="22">
        <f t="shared" si="46"/>
        <v>7.1428571428571425E-2</v>
      </c>
      <c r="BS20" s="22">
        <f t="shared" si="46"/>
        <v>6.25E-2</v>
      </c>
      <c r="BT20" s="22">
        <f t="shared" si="46"/>
        <v>6.25E-2</v>
      </c>
      <c r="BU20" s="22">
        <f t="shared" si="46"/>
        <v>0</v>
      </c>
      <c r="BV20" s="22">
        <f t="shared" si="46"/>
        <v>0</v>
      </c>
      <c r="BW20" s="22">
        <f>BW7/BW14</f>
        <v>0.125</v>
      </c>
    </row>
    <row r="21" spans="3:85" x14ac:dyDescent="0.25">
      <c r="C21" s="1" t="s">
        <v>68</v>
      </c>
      <c r="D21" s="22">
        <f t="shared" ref="D21:M21" si="47">D8/D$14</f>
        <v>2.8571428571428571E-2</v>
      </c>
      <c r="E21" s="22">
        <f t="shared" si="47"/>
        <v>6.0606060606060608E-2</v>
      </c>
      <c r="F21" s="22">
        <f t="shared" si="47"/>
        <v>4.7619047619047616E-2</v>
      </c>
      <c r="G21" s="22">
        <f t="shared" si="47"/>
        <v>0</v>
      </c>
      <c r="H21" s="22">
        <f t="shared" si="47"/>
        <v>3.5714285714285712E-2</v>
      </c>
      <c r="I21" s="22">
        <f t="shared" si="47"/>
        <v>0</v>
      </c>
      <c r="J21" s="22">
        <f t="shared" si="47"/>
        <v>6.25E-2</v>
      </c>
      <c r="K21" s="22">
        <f t="shared" si="47"/>
        <v>0</v>
      </c>
      <c r="L21" s="22">
        <f t="shared" si="47"/>
        <v>3.4482758620689655E-2</v>
      </c>
      <c r="M21" s="22">
        <f t="shared" si="47"/>
        <v>0</v>
      </c>
      <c r="O21" s="1" t="s">
        <v>68</v>
      </c>
      <c r="P21" s="22">
        <f t="shared" ref="P21:Y21" si="48">P8/P$14</f>
        <v>2.8571428571428571E-2</v>
      </c>
      <c r="Q21" s="22">
        <f t="shared" si="48"/>
        <v>8.8235294117647065E-2</v>
      </c>
      <c r="R21" s="22">
        <f t="shared" si="48"/>
        <v>4.7619047619047616E-2</v>
      </c>
      <c r="S21" s="22">
        <f t="shared" si="48"/>
        <v>0</v>
      </c>
      <c r="T21" s="22">
        <f t="shared" si="48"/>
        <v>7.1428571428571425E-2</v>
      </c>
      <c r="U21" s="22">
        <f t="shared" si="48"/>
        <v>0</v>
      </c>
      <c r="V21" s="22">
        <f t="shared" si="48"/>
        <v>6.25E-2</v>
      </c>
      <c r="W21" s="22">
        <f t="shared" si="48"/>
        <v>0</v>
      </c>
      <c r="X21" s="22">
        <f t="shared" si="48"/>
        <v>3.8461538461538464E-2</v>
      </c>
      <c r="Y21" s="22">
        <f t="shared" si="48"/>
        <v>0</v>
      </c>
      <c r="AA21" s="1" t="s">
        <v>68</v>
      </c>
      <c r="AB21" s="22">
        <f t="shared" ref="AB21:AK21" si="49">AB8/AB$14</f>
        <v>2.8571428571428571E-2</v>
      </c>
      <c r="AC21" s="22">
        <f t="shared" si="49"/>
        <v>9.0909090909090912E-2</v>
      </c>
      <c r="AD21" s="22">
        <f t="shared" si="49"/>
        <v>4.3478260869565216E-2</v>
      </c>
      <c r="AE21" s="22">
        <f t="shared" si="49"/>
        <v>0</v>
      </c>
      <c r="AF21" s="22">
        <f t="shared" si="49"/>
        <v>6.8965517241379309E-2</v>
      </c>
      <c r="AG21" s="22">
        <f t="shared" si="49"/>
        <v>0</v>
      </c>
      <c r="AH21" s="22">
        <f t="shared" si="49"/>
        <v>0.17647058823529413</v>
      </c>
      <c r="AI21" s="22">
        <f t="shared" si="49"/>
        <v>0</v>
      </c>
      <c r="AJ21" s="22">
        <f t="shared" si="49"/>
        <v>3.7037037037037035E-2</v>
      </c>
      <c r="AK21" s="22">
        <f t="shared" si="49"/>
        <v>0</v>
      </c>
      <c r="AM21" s="1" t="s">
        <v>68</v>
      </c>
      <c r="AN21" s="22">
        <f t="shared" si="44"/>
        <v>2.8571428571428571E-2</v>
      </c>
      <c r="AO21" s="22">
        <f t="shared" si="44"/>
        <v>6.0606060606060608E-2</v>
      </c>
      <c r="AP21" s="22">
        <f t="shared" si="44"/>
        <v>4.5454545454545456E-2</v>
      </c>
      <c r="AQ21" s="22">
        <f t="shared" si="44"/>
        <v>8.3333333333333329E-2</v>
      </c>
      <c r="AR21" s="22">
        <f t="shared" si="44"/>
        <v>3.4482758620689655E-2</v>
      </c>
      <c r="AS21" s="22">
        <f t="shared" si="44"/>
        <v>0</v>
      </c>
      <c r="AT21" s="22">
        <f t="shared" si="44"/>
        <v>0.25</v>
      </c>
      <c r="AU21" s="22">
        <f t="shared" si="44"/>
        <v>0.17647058823529413</v>
      </c>
      <c r="AV21" s="22">
        <f t="shared" si="44"/>
        <v>7.407407407407407E-2</v>
      </c>
      <c r="AW21" s="22">
        <f t="shared" si="44"/>
        <v>0</v>
      </c>
      <c r="AZ21" s="1" t="s">
        <v>68</v>
      </c>
      <c r="BA21" s="22">
        <f t="shared" si="45"/>
        <v>2.7777777777777776E-2</v>
      </c>
      <c r="BB21" s="22">
        <f t="shared" si="45"/>
        <v>5.8823529411764705E-2</v>
      </c>
      <c r="BC21" s="22">
        <f t="shared" si="45"/>
        <v>7.6923076923076927E-2</v>
      </c>
      <c r="BD21" s="22">
        <f t="shared" si="45"/>
        <v>0.2</v>
      </c>
      <c r="BE21" s="22">
        <f t="shared" si="45"/>
        <v>6.6666666666666666E-2</v>
      </c>
      <c r="BF21" s="22">
        <f t="shared" si="45"/>
        <v>5.8823529411764705E-2</v>
      </c>
      <c r="BG21" s="22">
        <f t="shared" si="45"/>
        <v>0.25</v>
      </c>
      <c r="BH21" s="22">
        <f t="shared" si="45"/>
        <v>0.10526315789473684</v>
      </c>
      <c r="BI21" s="22">
        <f t="shared" si="45"/>
        <v>0.14285714285714285</v>
      </c>
      <c r="BJ21" s="22">
        <f t="shared" si="45"/>
        <v>0.1111111111111111</v>
      </c>
      <c r="BM21" s="27" t="s">
        <v>69</v>
      </c>
      <c r="BN21" s="22">
        <f t="shared" ref="BN21:BV21" si="50">BN8/BN14</f>
        <v>0</v>
      </c>
      <c r="BO21" s="22">
        <f t="shared" si="50"/>
        <v>3.2258064516129031E-2</v>
      </c>
      <c r="BP21" s="22">
        <f t="shared" si="50"/>
        <v>4.1666666666666664E-2</v>
      </c>
      <c r="BQ21" s="22">
        <f t="shared" si="50"/>
        <v>0.18181818181818182</v>
      </c>
      <c r="BR21" s="22">
        <f t="shared" si="50"/>
        <v>7.1428571428571425E-2</v>
      </c>
      <c r="BS21" s="22">
        <f t="shared" si="50"/>
        <v>6.25E-2</v>
      </c>
      <c r="BT21" s="22">
        <f t="shared" si="50"/>
        <v>0.3125</v>
      </c>
      <c r="BU21" s="22">
        <f t="shared" si="50"/>
        <v>0.14285714285714285</v>
      </c>
      <c r="BV21" s="22">
        <f t="shared" si="50"/>
        <v>0.12</v>
      </c>
      <c r="BW21" s="22">
        <f>BW8/BW14</f>
        <v>0.125</v>
      </c>
    </row>
    <row r="22" spans="3:85" x14ac:dyDescent="0.25">
      <c r="C22" s="1" t="s">
        <v>70</v>
      </c>
      <c r="D22" s="22">
        <f t="shared" ref="D22:M22" si="51">D9/D$14</f>
        <v>0</v>
      </c>
      <c r="E22" s="22">
        <f t="shared" si="51"/>
        <v>0</v>
      </c>
      <c r="F22" s="22">
        <f t="shared" si="51"/>
        <v>4.7619047619047616E-2</v>
      </c>
      <c r="G22" s="22">
        <f t="shared" si="51"/>
        <v>0</v>
      </c>
      <c r="H22" s="22">
        <f t="shared" si="51"/>
        <v>0</v>
      </c>
      <c r="I22" s="22">
        <f t="shared" si="51"/>
        <v>0</v>
      </c>
      <c r="J22" s="22">
        <f t="shared" si="51"/>
        <v>0.125</v>
      </c>
      <c r="K22" s="22">
        <f t="shared" si="51"/>
        <v>4.5454545454545456E-2</v>
      </c>
      <c r="L22" s="22">
        <f t="shared" si="51"/>
        <v>0</v>
      </c>
      <c r="M22" s="22">
        <f t="shared" si="51"/>
        <v>0</v>
      </c>
      <c r="O22" s="1" t="s">
        <v>70</v>
      </c>
      <c r="P22" s="22">
        <f t="shared" ref="P22:Y22" si="52">P9/P$14</f>
        <v>0</v>
      </c>
      <c r="Q22" s="22">
        <f t="shared" si="52"/>
        <v>0</v>
      </c>
      <c r="R22" s="22">
        <f t="shared" si="52"/>
        <v>4.7619047619047616E-2</v>
      </c>
      <c r="S22" s="22">
        <f t="shared" si="52"/>
        <v>0</v>
      </c>
      <c r="T22" s="22">
        <f t="shared" si="52"/>
        <v>0</v>
      </c>
      <c r="U22" s="22">
        <f t="shared" si="52"/>
        <v>0</v>
      </c>
      <c r="V22" s="22">
        <f t="shared" si="52"/>
        <v>0.125</v>
      </c>
      <c r="W22" s="22">
        <f t="shared" si="52"/>
        <v>0.05</v>
      </c>
      <c r="X22" s="22">
        <f t="shared" si="52"/>
        <v>0</v>
      </c>
      <c r="Y22" s="22">
        <f t="shared" si="52"/>
        <v>0</v>
      </c>
      <c r="AA22" s="1" t="s">
        <v>70</v>
      </c>
      <c r="AB22" s="22">
        <f t="shared" ref="AB22:AK22" si="53">AB9/AB$14</f>
        <v>0</v>
      </c>
      <c r="AC22" s="22">
        <f t="shared" si="53"/>
        <v>0</v>
      </c>
      <c r="AD22" s="22">
        <f t="shared" si="53"/>
        <v>4.3478260869565216E-2</v>
      </c>
      <c r="AE22" s="22">
        <f t="shared" si="53"/>
        <v>0</v>
      </c>
      <c r="AF22" s="22">
        <f t="shared" si="53"/>
        <v>0</v>
      </c>
      <c r="AG22" s="22">
        <f t="shared" si="53"/>
        <v>0</v>
      </c>
      <c r="AH22" s="22">
        <f t="shared" si="53"/>
        <v>0</v>
      </c>
      <c r="AI22" s="22">
        <f t="shared" si="53"/>
        <v>4.7619047619047616E-2</v>
      </c>
      <c r="AJ22" s="22">
        <f t="shared" si="53"/>
        <v>0</v>
      </c>
      <c r="AK22" s="22">
        <f t="shared" si="53"/>
        <v>0</v>
      </c>
      <c r="AM22" s="1" t="s">
        <v>70</v>
      </c>
      <c r="AN22" s="22">
        <f t="shared" si="44"/>
        <v>0</v>
      </c>
      <c r="AO22" s="22">
        <f t="shared" si="44"/>
        <v>0</v>
      </c>
      <c r="AP22" s="22">
        <f t="shared" si="44"/>
        <v>0</v>
      </c>
      <c r="AQ22" s="22">
        <f t="shared" si="44"/>
        <v>0</v>
      </c>
      <c r="AR22" s="22">
        <f t="shared" si="44"/>
        <v>0</v>
      </c>
      <c r="AS22" s="22">
        <f t="shared" si="44"/>
        <v>0</v>
      </c>
      <c r="AT22" s="22">
        <f t="shared" si="44"/>
        <v>0</v>
      </c>
      <c r="AU22" s="22">
        <f t="shared" si="44"/>
        <v>0</v>
      </c>
      <c r="AV22" s="22">
        <f t="shared" si="44"/>
        <v>0</v>
      </c>
      <c r="AW22" s="22">
        <f t="shared" si="44"/>
        <v>0</v>
      </c>
      <c r="AZ22" s="1" t="s">
        <v>70</v>
      </c>
      <c r="BA22" s="22">
        <f t="shared" si="45"/>
        <v>0</v>
      </c>
      <c r="BB22" s="22">
        <f t="shared" si="45"/>
        <v>0</v>
      </c>
      <c r="BC22" s="22">
        <f t="shared" si="45"/>
        <v>3.8461538461538464E-2</v>
      </c>
      <c r="BD22" s="22">
        <f t="shared" si="45"/>
        <v>0</v>
      </c>
      <c r="BE22" s="22">
        <f t="shared" si="45"/>
        <v>0</v>
      </c>
      <c r="BF22" s="22">
        <f t="shared" si="45"/>
        <v>0</v>
      </c>
      <c r="BG22" s="22">
        <f t="shared" si="45"/>
        <v>0</v>
      </c>
      <c r="BH22" s="22">
        <f t="shared" si="45"/>
        <v>5.2631578947368418E-2</v>
      </c>
      <c r="BI22" s="22">
        <f t="shared" si="45"/>
        <v>0</v>
      </c>
      <c r="BJ22" s="22">
        <f t="shared" si="45"/>
        <v>0</v>
      </c>
      <c r="BM22" s="27" t="s">
        <v>71</v>
      </c>
      <c r="BN22" s="22">
        <f t="shared" ref="BN22:BV22" si="54">BN9/BN14</f>
        <v>0</v>
      </c>
      <c r="BO22" s="22">
        <f t="shared" si="54"/>
        <v>3.2258064516129031E-2</v>
      </c>
      <c r="BP22" s="22">
        <f t="shared" si="54"/>
        <v>4.1666666666666664E-2</v>
      </c>
      <c r="BQ22" s="22">
        <f t="shared" si="54"/>
        <v>9.0909090909090912E-2</v>
      </c>
      <c r="BR22" s="22">
        <f t="shared" si="54"/>
        <v>3.5714285714285712E-2</v>
      </c>
      <c r="BS22" s="22">
        <f t="shared" si="54"/>
        <v>0</v>
      </c>
      <c r="BT22" s="22">
        <f t="shared" si="54"/>
        <v>0.125</v>
      </c>
      <c r="BU22" s="22">
        <f t="shared" si="54"/>
        <v>4.7619047619047616E-2</v>
      </c>
      <c r="BV22" s="22">
        <f t="shared" si="54"/>
        <v>0.04</v>
      </c>
      <c r="BW22" s="22">
        <f>BW9/BW14</f>
        <v>0</v>
      </c>
    </row>
    <row r="23" spans="3:85" x14ac:dyDescent="0.25">
      <c r="C23" s="1" t="s">
        <v>69</v>
      </c>
      <c r="D23" s="22">
        <f t="shared" ref="D23:M23" si="55">D10/D$14</f>
        <v>2.8571428571428571E-2</v>
      </c>
      <c r="E23" s="22">
        <f t="shared" si="55"/>
        <v>0.15151515151515152</v>
      </c>
      <c r="F23" s="22">
        <f t="shared" si="55"/>
        <v>0.33333333333333331</v>
      </c>
      <c r="G23" s="22">
        <f t="shared" si="55"/>
        <v>0.36363636363636365</v>
      </c>
      <c r="H23" s="22">
        <f t="shared" si="55"/>
        <v>0.4642857142857143</v>
      </c>
      <c r="I23" s="22">
        <f t="shared" si="55"/>
        <v>0.52631578947368418</v>
      </c>
      <c r="J23" s="22">
        <f t="shared" si="55"/>
        <v>0.6875</v>
      </c>
      <c r="K23" s="22">
        <f t="shared" si="55"/>
        <v>0.68181818181818177</v>
      </c>
      <c r="L23" s="22">
        <f t="shared" si="55"/>
        <v>0.34482758620689657</v>
      </c>
      <c r="M23" s="22">
        <f t="shared" si="55"/>
        <v>0.55555555555555558</v>
      </c>
      <c r="O23" s="1" t="s">
        <v>69</v>
      </c>
      <c r="P23" s="22">
        <f t="shared" ref="P23:Y23" si="56">P10/P$14</f>
        <v>5.7142857142857141E-2</v>
      </c>
      <c r="Q23" s="22">
        <f t="shared" si="56"/>
        <v>0.20588235294117646</v>
      </c>
      <c r="R23" s="22">
        <f t="shared" si="56"/>
        <v>0.33333333333333331</v>
      </c>
      <c r="S23" s="22">
        <f t="shared" si="56"/>
        <v>0.45454545454545453</v>
      </c>
      <c r="T23" s="22">
        <f t="shared" si="56"/>
        <v>0.5</v>
      </c>
      <c r="U23" s="22">
        <f t="shared" si="56"/>
        <v>0.57894736842105265</v>
      </c>
      <c r="V23" s="22">
        <f t="shared" si="56"/>
        <v>0.6875</v>
      </c>
      <c r="W23" s="22">
        <f t="shared" si="56"/>
        <v>0.85</v>
      </c>
      <c r="X23" s="22">
        <f t="shared" si="56"/>
        <v>0.38461538461538464</v>
      </c>
      <c r="Y23" s="22">
        <f t="shared" si="56"/>
        <v>0.66666666666666663</v>
      </c>
      <c r="AA23" s="1" t="s">
        <v>69</v>
      </c>
      <c r="AB23" s="22">
        <f t="shared" ref="AB23:AK23" si="57">AB10/AB$14</f>
        <v>5.7142857142857141E-2</v>
      </c>
      <c r="AC23" s="22">
        <f t="shared" si="57"/>
        <v>0.18181818181818182</v>
      </c>
      <c r="AD23" s="22">
        <f t="shared" si="57"/>
        <v>0.34782608695652173</v>
      </c>
      <c r="AE23" s="22">
        <f t="shared" si="57"/>
        <v>0.45454545454545453</v>
      </c>
      <c r="AF23" s="22">
        <f t="shared" si="57"/>
        <v>0.55172413793103448</v>
      </c>
      <c r="AG23" s="22">
        <f t="shared" si="57"/>
        <v>0.68421052631578949</v>
      </c>
      <c r="AH23" s="22">
        <f t="shared" si="57"/>
        <v>0.70588235294117652</v>
      </c>
      <c r="AI23" s="22">
        <f t="shared" si="57"/>
        <v>0.76190476190476186</v>
      </c>
      <c r="AJ23" s="22">
        <f t="shared" si="57"/>
        <v>0.40740740740740738</v>
      </c>
      <c r="AK23" s="22">
        <f t="shared" si="57"/>
        <v>0.66666666666666663</v>
      </c>
      <c r="AM23" s="1" t="s">
        <v>69</v>
      </c>
      <c r="AN23" s="22">
        <f t="shared" si="44"/>
        <v>0.11428571428571428</v>
      </c>
      <c r="AO23" s="22">
        <f t="shared" si="44"/>
        <v>0.24242424242424243</v>
      </c>
      <c r="AP23" s="22">
        <f t="shared" si="44"/>
        <v>0.5</v>
      </c>
      <c r="AQ23" s="22">
        <f t="shared" si="44"/>
        <v>0.33333333333333331</v>
      </c>
      <c r="AR23" s="22">
        <f t="shared" si="44"/>
        <v>0.51724137931034486</v>
      </c>
      <c r="AS23" s="22">
        <f t="shared" si="44"/>
        <v>0.77777777777777779</v>
      </c>
      <c r="AT23" s="22">
        <f t="shared" si="44"/>
        <v>0.75</v>
      </c>
      <c r="AU23" s="22">
        <f t="shared" si="44"/>
        <v>0.70588235294117652</v>
      </c>
      <c r="AV23" s="22">
        <f t="shared" si="44"/>
        <v>0.44444444444444442</v>
      </c>
      <c r="AW23" s="22">
        <f t="shared" si="44"/>
        <v>0.66666666666666663</v>
      </c>
      <c r="AZ23" s="1" t="s">
        <v>69</v>
      </c>
      <c r="BA23" s="22">
        <f t="shared" si="45"/>
        <v>0.1111111111111111</v>
      </c>
      <c r="BB23" s="22">
        <f t="shared" si="45"/>
        <v>0.20588235294117646</v>
      </c>
      <c r="BC23" s="22">
        <f t="shared" si="45"/>
        <v>0.46153846153846156</v>
      </c>
      <c r="BD23" s="22">
        <f t="shared" si="45"/>
        <v>0.4</v>
      </c>
      <c r="BE23" s="22">
        <f t="shared" si="45"/>
        <v>0.53333333333333333</v>
      </c>
      <c r="BF23" s="22">
        <f t="shared" si="45"/>
        <v>0.76470588235294112</v>
      </c>
      <c r="BG23" s="22">
        <f t="shared" si="45"/>
        <v>0.4375</v>
      </c>
      <c r="BH23" s="22">
        <f t="shared" si="45"/>
        <v>0.73684210526315785</v>
      </c>
      <c r="BI23" s="22">
        <f t="shared" si="45"/>
        <v>0.4642857142857143</v>
      </c>
      <c r="BJ23" s="22">
        <f t="shared" si="45"/>
        <v>0.44444444444444442</v>
      </c>
      <c r="BM23" s="27" t="s">
        <v>72</v>
      </c>
      <c r="BN23" s="22">
        <f t="shared" ref="BN23:BV23" si="58">BN10/BN14</f>
        <v>0.15625</v>
      </c>
      <c r="BO23" s="22">
        <f t="shared" si="58"/>
        <v>0.19354838709677419</v>
      </c>
      <c r="BP23" s="22">
        <f t="shared" si="58"/>
        <v>0.58333333333333337</v>
      </c>
      <c r="BQ23" s="22">
        <f t="shared" si="58"/>
        <v>0.36363636363636365</v>
      </c>
      <c r="BR23" s="22">
        <f t="shared" si="58"/>
        <v>0.6071428571428571</v>
      </c>
      <c r="BS23" s="22">
        <f t="shared" si="58"/>
        <v>0.8125</v>
      </c>
      <c r="BT23" s="22">
        <f t="shared" si="58"/>
        <v>0.5</v>
      </c>
      <c r="BU23" s="22">
        <f t="shared" si="58"/>
        <v>0.7142857142857143</v>
      </c>
      <c r="BV23" s="22">
        <f t="shared" si="58"/>
        <v>0.52</v>
      </c>
      <c r="BW23" s="22">
        <f>BW10/BW14</f>
        <v>0.5</v>
      </c>
    </row>
    <row r="24" spans="3:85" x14ac:dyDescent="0.25">
      <c r="C24" s="1" t="s">
        <v>73</v>
      </c>
      <c r="D24" s="22">
        <f t="shared" ref="D24:M24" si="59">D11/D$14</f>
        <v>5.7142857142857141E-2</v>
      </c>
      <c r="E24" s="22">
        <f t="shared" si="59"/>
        <v>0</v>
      </c>
      <c r="F24" s="22">
        <f t="shared" si="59"/>
        <v>0</v>
      </c>
      <c r="G24" s="22">
        <f t="shared" si="59"/>
        <v>0</v>
      </c>
      <c r="H24" s="22">
        <f t="shared" si="59"/>
        <v>0</v>
      </c>
      <c r="I24" s="22">
        <f t="shared" si="59"/>
        <v>0</v>
      </c>
      <c r="J24" s="22">
        <f t="shared" si="59"/>
        <v>0</v>
      </c>
      <c r="K24" s="22">
        <f t="shared" si="59"/>
        <v>4.5454545454545456E-2</v>
      </c>
      <c r="L24" s="22">
        <f t="shared" si="59"/>
        <v>3.4482758620689655E-2</v>
      </c>
      <c r="M24" s="22">
        <f t="shared" si="59"/>
        <v>0</v>
      </c>
      <c r="O24" s="1" t="s">
        <v>73</v>
      </c>
      <c r="P24" s="22">
        <f t="shared" ref="P24:Y24" si="60">P11/P$14</f>
        <v>2.8571428571428571E-2</v>
      </c>
      <c r="Q24" s="22">
        <f t="shared" si="60"/>
        <v>0</v>
      </c>
      <c r="R24" s="22">
        <f t="shared" si="60"/>
        <v>4.7619047619047616E-2</v>
      </c>
      <c r="S24" s="22">
        <f t="shared" si="60"/>
        <v>0</v>
      </c>
      <c r="T24" s="22">
        <f t="shared" si="60"/>
        <v>3.5714285714285712E-2</v>
      </c>
      <c r="U24" s="22">
        <f t="shared" si="60"/>
        <v>0</v>
      </c>
      <c r="V24" s="22">
        <f t="shared" si="60"/>
        <v>0</v>
      </c>
      <c r="W24" s="22">
        <f t="shared" si="60"/>
        <v>0</v>
      </c>
      <c r="X24" s="22">
        <f t="shared" si="60"/>
        <v>0</v>
      </c>
      <c r="Y24" s="22">
        <f t="shared" si="60"/>
        <v>0</v>
      </c>
      <c r="AA24" s="1" t="s">
        <v>73</v>
      </c>
      <c r="AB24" s="22">
        <f t="shared" ref="AB24:AK24" si="61">AB11/AB$14</f>
        <v>5.7142857142857141E-2</v>
      </c>
      <c r="AC24" s="22">
        <f t="shared" si="61"/>
        <v>3.0303030303030304E-2</v>
      </c>
      <c r="AD24" s="22">
        <f t="shared" si="61"/>
        <v>0</v>
      </c>
      <c r="AE24" s="22">
        <f t="shared" si="61"/>
        <v>0</v>
      </c>
      <c r="AF24" s="22">
        <f t="shared" si="61"/>
        <v>3.4482758620689655E-2</v>
      </c>
      <c r="AG24" s="22">
        <f t="shared" si="61"/>
        <v>0</v>
      </c>
      <c r="AH24" s="22">
        <f t="shared" si="61"/>
        <v>0</v>
      </c>
      <c r="AI24" s="22">
        <f t="shared" si="61"/>
        <v>0</v>
      </c>
      <c r="AJ24" s="22">
        <f t="shared" si="61"/>
        <v>0</v>
      </c>
      <c r="AK24" s="22">
        <f t="shared" si="61"/>
        <v>0</v>
      </c>
      <c r="AM24" s="1" t="s">
        <v>73</v>
      </c>
      <c r="AN24" s="22">
        <f t="shared" si="44"/>
        <v>5.7142857142857141E-2</v>
      </c>
      <c r="AO24" s="22">
        <f t="shared" si="44"/>
        <v>3.0303030303030304E-2</v>
      </c>
      <c r="AP24" s="22">
        <f t="shared" si="44"/>
        <v>4.5454545454545456E-2</v>
      </c>
      <c r="AQ24" s="22">
        <f t="shared" si="44"/>
        <v>8.3333333333333329E-2</v>
      </c>
      <c r="AR24" s="22">
        <f t="shared" si="44"/>
        <v>0.10344827586206896</v>
      </c>
      <c r="AS24" s="22">
        <f t="shared" si="44"/>
        <v>0</v>
      </c>
      <c r="AT24" s="22">
        <f t="shared" si="44"/>
        <v>0</v>
      </c>
      <c r="AU24" s="22">
        <f t="shared" si="44"/>
        <v>0</v>
      </c>
      <c r="AV24" s="22">
        <f t="shared" si="44"/>
        <v>0</v>
      </c>
      <c r="AW24" s="22">
        <f t="shared" si="44"/>
        <v>0.1111111111111111</v>
      </c>
      <c r="AZ24" s="1" t="s">
        <v>73</v>
      </c>
      <c r="BA24" s="22">
        <f t="shared" si="45"/>
        <v>5.5555555555555552E-2</v>
      </c>
      <c r="BB24" s="22">
        <f t="shared" si="45"/>
        <v>5.8823529411764705E-2</v>
      </c>
      <c r="BC24" s="22">
        <f t="shared" si="45"/>
        <v>0</v>
      </c>
      <c r="BD24" s="22">
        <f t="shared" si="45"/>
        <v>0</v>
      </c>
      <c r="BE24" s="22">
        <f t="shared" si="45"/>
        <v>0</v>
      </c>
      <c r="BF24" s="22">
        <f t="shared" si="45"/>
        <v>0</v>
      </c>
      <c r="BG24" s="22">
        <f t="shared" si="45"/>
        <v>0</v>
      </c>
      <c r="BH24" s="22">
        <f t="shared" si="45"/>
        <v>0</v>
      </c>
      <c r="BI24" s="22">
        <f t="shared" si="45"/>
        <v>0</v>
      </c>
      <c r="BJ24" s="22">
        <f t="shared" si="45"/>
        <v>0</v>
      </c>
      <c r="BM24" s="27" t="s">
        <v>74</v>
      </c>
      <c r="BN24" s="22">
        <f t="shared" ref="BN24:BV24" si="62">BN11/BN14</f>
        <v>6.25E-2</v>
      </c>
      <c r="BO24" s="22">
        <f t="shared" si="62"/>
        <v>6.4516129032258063E-2</v>
      </c>
      <c r="BP24" s="22">
        <f t="shared" si="62"/>
        <v>0</v>
      </c>
      <c r="BQ24" s="22">
        <f t="shared" si="62"/>
        <v>0</v>
      </c>
      <c r="BR24" s="22">
        <f t="shared" si="62"/>
        <v>0</v>
      </c>
      <c r="BS24" s="22">
        <f t="shared" si="62"/>
        <v>0</v>
      </c>
      <c r="BT24" s="22">
        <f t="shared" si="62"/>
        <v>0</v>
      </c>
      <c r="BU24" s="22">
        <f t="shared" si="62"/>
        <v>0</v>
      </c>
      <c r="BV24" s="22">
        <f t="shared" si="62"/>
        <v>0</v>
      </c>
      <c r="BW24" s="22">
        <f>BW11/BW14</f>
        <v>0</v>
      </c>
    </row>
    <row r="25" spans="3:85" x14ac:dyDescent="0.25">
      <c r="C25" s="1" t="s">
        <v>72</v>
      </c>
      <c r="D25" s="22">
        <f t="shared" ref="D25:M25" si="63">D12/D$14</f>
        <v>0.37142857142857144</v>
      </c>
      <c r="E25" s="22">
        <f t="shared" si="63"/>
        <v>0.42424242424242425</v>
      </c>
      <c r="F25" s="22">
        <f t="shared" si="63"/>
        <v>0.42857142857142855</v>
      </c>
      <c r="G25" s="22">
        <f t="shared" si="63"/>
        <v>0.36363636363636365</v>
      </c>
      <c r="H25" s="22">
        <f t="shared" si="63"/>
        <v>0.35714285714285715</v>
      </c>
      <c r="I25" s="22">
        <f t="shared" si="63"/>
        <v>0.42105263157894735</v>
      </c>
      <c r="J25" s="22">
        <f t="shared" si="63"/>
        <v>6.25E-2</v>
      </c>
      <c r="K25" s="22">
        <f t="shared" si="63"/>
        <v>0.18181818181818182</v>
      </c>
      <c r="L25" s="22">
        <f t="shared" si="63"/>
        <v>0.51724137931034486</v>
      </c>
      <c r="M25" s="22">
        <f t="shared" si="63"/>
        <v>0.33333333333333331</v>
      </c>
      <c r="O25" s="1" t="s">
        <v>72</v>
      </c>
      <c r="P25" s="22">
        <f t="shared" ref="P25:Y25" si="64">P12/P$14</f>
        <v>0.45714285714285713</v>
      </c>
      <c r="Q25" s="22">
        <f t="shared" si="64"/>
        <v>0.41176470588235292</v>
      </c>
      <c r="R25" s="22">
        <f t="shared" si="64"/>
        <v>0.38095238095238093</v>
      </c>
      <c r="S25" s="22">
        <f t="shared" si="64"/>
        <v>0.27272727272727271</v>
      </c>
      <c r="T25" s="22">
        <f t="shared" si="64"/>
        <v>0.25</v>
      </c>
      <c r="U25" s="22">
        <f t="shared" si="64"/>
        <v>0.31578947368421051</v>
      </c>
      <c r="V25" s="22">
        <f t="shared" si="64"/>
        <v>6.25E-2</v>
      </c>
      <c r="W25" s="22">
        <f t="shared" si="64"/>
        <v>0.1</v>
      </c>
      <c r="X25" s="22">
        <f t="shared" si="64"/>
        <v>0.5</v>
      </c>
      <c r="Y25" s="22">
        <f t="shared" si="64"/>
        <v>0.22222222222222221</v>
      </c>
      <c r="AA25" s="1" t="s">
        <v>72</v>
      </c>
      <c r="AB25" s="22">
        <f t="shared" ref="AB25:AK25" si="65">AB12/AB$14</f>
        <v>0.45714285714285713</v>
      </c>
      <c r="AC25" s="22">
        <f t="shared" si="65"/>
        <v>0.42424242424242425</v>
      </c>
      <c r="AD25" s="22">
        <f t="shared" si="65"/>
        <v>0.34782608695652173</v>
      </c>
      <c r="AE25" s="22">
        <f t="shared" si="65"/>
        <v>0.36363636363636365</v>
      </c>
      <c r="AF25" s="22">
        <f t="shared" si="65"/>
        <v>0.20689655172413793</v>
      </c>
      <c r="AG25" s="22">
        <f t="shared" si="65"/>
        <v>0.21052631578947367</v>
      </c>
      <c r="AH25" s="22">
        <f t="shared" si="65"/>
        <v>5.8823529411764705E-2</v>
      </c>
      <c r="AI25" s="22">
        <f t="shared" si="65"/>
        <v>0.19047619047619047</v>
      </c>
      <c r="AJ25" s="22">
        <f t="shared" si="65"/>
        <v>0.48148148148148145</v>
      </c>
      <c r="AK25" s="22">
        <f t="shared" si="65"/>
        <v>0.22222222222222221</v>
      </c>
      <c r="AM25" s="1" t="s">
        <v>72</v>
      </c>
      <c r="AN25" s="22">
        <f t="shared" si="44"/>
        <v>0.45714285714285713</v>
      </c>
      <c r="AO25" s="22">
        <f t="shared" si="44"/>
        <v>0.30303030303030304</v>
      </c>
      <c r="AP25" s="22">
        <f t="shared" si="44"/>
        <v>0.18181818181818182</v>
      </c>
      <c r="AQ25" s="22">
        <f t="shared" si="44"/>
        <v>0.25</v>
      </c>
      <c r="AR25" s="22">
        <f t="shared" si="44"/>
        <v>0.20689655172413793</v>
      </c>
      <c r="AS25" s="22">
        <f t="shared" si="44"/>
        <v>0.1111111111111111</v>
      </c>
      <c r="AT25" s="22">
        <f t="shared" si="44"/>
        <v>0</v>
      </c>
      <c r="AU25" s="22">
        <f t="shared" si="44"/>
        <v>5.8823529411764705E-2</v>
      </c>
      <c r="AV25" s="22">
        <f t="shared" si="44"/>
        <v>0.40740740740740738</v>
      </c>
      <c r="AW25" s="22">
        <f t="shared" si="44"/>
        <v>0.1111111111111111</v>
      </c>
      <c r="AZ25" s="1" t="s">
        <v>72</v>
      </c>
      <c r="BA25" s="22">
        <f t="shared" si="45"/>
        <v>0.44444444444444442</v>
      </c>
      <c r="BB25" s="22">
        <f t="shared" si="45"/>
        <v>0.35294117647058826</v>
      </c>
      <c r="BC25" s="22">
        <f t="shared" si="45"/>
        <v>0.26923076923076922</v>
      </c>
      <c r="BD25" s="22">
        <f t="shared" si="45"/>
        <v>0.2</v>
      </c>
      <c r="BE25" s="22">
        <f t="shared" si="45"/>
        <v>0.26666666666666666</v>
      </c>
      <c r="BF25" s="22">
        <f t="shared" si="45"/>
        <v>0.11764705882352941</v>
      </c>
      <c r="BG25" s="22">
        <f t="shared" si="45"/>
        <v>0.125</v>
      </c>
      <c r="BH25" s="22">
        <f t="shared" si="45"/>
        <v>0.10526315789473684</v>
      </c>
      <c r="BI25" s="22">
        <f t="shared" si="45"/>
        <v>0.32142857142857145</v>
      </c>
      <c r="BJ25" s="22">
        <f t="shared" si="45"/>
        <v>0.33333333333333331</v>
      </c>
      <c r="BM25" s="27" t="s">
        <v>75</v>
      </c>
      <c r="BN25" s="22">
        <f t="shared" ref="BN25:BV25" si="66">BN12/BN14</f>
        <v>0.53125</v>
      </c>
      <c r="BO25" s="22">
        <f t="shared" si="66"/>
        <v>0.45161290322580644</v>
      </c>
      <c r="BP25" s="22">
        <f t="shared" si="66"/>
        <v>0.20833333333333334</v>
      </c>
      <c r="BQ25" s="22">
        <f t="shared" si="66"/>
        <v>0.27272727272727271</v>
      </c>
      <c r="BR25" s="22">
        <f t="shared" si="66"/>
        <v>0.21428571428571427</v>
      </c>
      <c r="BS25" s="22">
        <f t="shared" si="66"/>
        <v>6.25E-2</v>
      </c>
      <c r="BT25" s="22">
        <f t="shared" si="66"/>
        <v>0</v>
      </c>
      <c r="BU25" s="22">
        <f t="shared" si="66"/>
        <v>9.5238095238095233E-2</v>
      </c>
      <c r="BV25" s="22">
        <f t="shared" si="66"/>
        <v>0.32</v>
      </c>
      <c r="BW25" s="22">
        <f>BW12/BW14</f>
        <v>0.25</v>
      </c>
    </row>
    <row r="26" spans="3:85" x14ac:dyDescent="0.25">
      <c r="C26" s="1" t="s">
        <v>76</v>
      </c>
      <c r="D26" s="22">
        <f t="shared" ref="D26:M26" si="67">D13/D$14</f>
        <v>0.51428571428571423</v>
      </c>
      <c r="E26" s="22">
        <f t="shared" si="67"/>
        <v>0.36363636363636365</v>
      </c>
      <c r="F26" s="22">
        <f t="shared" si="67"/>
        <v>9.5238095238095233E-2</v>
      </c>
      <c r="G26" s="22">
        <f t="shared" si="67"/>
        <v>0.27272727272727271</v>
      </c>
      <c r="H26" s="22">
        <f t="shared" si="67"/>
        <v>7.1428571428571425E-2</v>
      </c>
      <c r="I26" s="22">
        <f t="shared" si="67"/>
        <v>5.2631578947368418E-2</v>
      </c>
      <c r="J26" s="22">
        <f t="shared" si="67"/>
        <v>0</v>
      </c>
      <c r="K26" s="22">
        <f t="shared" si="67"/>
        <v>4.5454545454545456E-2</v>
      </c>
      <c r="L26" s="22">
        <f t="shared" si="67"/>
        <v>3.4482758620689655E-2</v>
      </c>
      <c r="M26" s="22">
        <f t="shared" si="67"/>
        <v>0.1111111111111111</v>
      </c>
      <c r="O26" s="1" t="s">
        <v>76</v>
      </c>
      <c r="P26" s="22">
        <f t="shared" ref="P26:Y26" si="68">P13/P$14</f>
        <v>0.42857142857142855</v>
      </c>
      <c r="Q26" s="22">
        <f t="shared" si="68"/>
        <v>0.29411764705882354</v>
      </c>
      <c r="R26" s="22">
        <f t="shared" si="68"/>
        <v>9.5238095238095233E-2</v>
      </c>
      <c r="S26" s="22">
        <f t="shared" si="68"/>
        <v>0.27272727272727271</v>
      </c>
      <c r="T26" s="22">
        <f t="shared" si="68"/>
        <v>7.1428571428571425E-2</v>
      </c>
      <c r="U26" s="22">
        <f t="shared" si="68"/>
        <v>0.10526315789473684</v>
      </c>
      <c r="V26" s="22">
        <f t="shared" si="68"/>
        <v>0</v>
      </c>
      <c r="W26" s="22">
        <f t="shared" si="68"/>
        <v>0</v>
      </c>
      <c r="X26" s="22">
        <f t="shared" si="68"/>
        <v>3.8461538461538464E-2</v>
      </c>
      <c r="Y26" s="22">
        <f t="shared" si="68"/>
        <v>0.1111111111111111</v>
      </c>
      <c r="AA26" s="1" t="s">
        <v>76</v>
      </c>
      <c r="AB26" s="22">
        <f t="shared" ref="AB26:AK26" si="69">AB13/AB$14</f>
        <v>0.4</v>
      </c>
      <c r="AC26" s="22">
        <f t="shared" si="69"/>
        <v>0.27272727272727271</v>
      </c>
      <c r="AD26" s="22">
        <f t="shared" si="69"/>
        <v>0.13043478260869565</v>
      </c>
      <c r="AE26" s="22">
        <f t="shared" si="69"/>
        <v>0.18181818181818182</v>
      </c>
      <c r="AF26" s="22">
        <f t="shared" si="69"/>
        <v>6.8965517241379309E-2</v>
      </c>
      <c r="AG26" s="22">
        <f t="shared" si="69"/>
        <v>0.10526315789473684</v>
      </c>
      <c r="AH26" s="22">
        <f t="shared" si="69"/>
        <v>0</v>
      </c>
      <c r="AI26" s="22">
        <f t="shared" si="69"/>
        <v>0</v>
      </c>
      <c r="AJ26" s="22">
        <f t="shared" si="69"/>
        <v>3.7037037037037035E-2</v>
      </c>
      <c r="AK26" s="22">
        <f t="shared" si="69"/>
        <v>0.1111111111111111</v>
      </c>
      <c r="AM26" s="1" t="s">
        <v>76</v>
      </c>
      <c r="AN26" s="22">
        <f t="shared" si="44"/>
        <v>0.34285714285714286</v>
      </c>
      <c r="AO26" s="22">
        <f t="shared" si="44"/>
        <v>0.33333333333333331</v>
      </c>
      <c r="AP26" s="22">
        <f t="shared" si="44"/>
        <v>9.0909090909090912E-2</v>
      </c>
      <c r="AQ26" s="22">
        <f t="shared" si="44"/>
        <v>0.25</v>
      </c>
      <c r="AR26" s="22">
        <f t="shared" si="44"/>
        <v>3.4482758620689655E-2</v>
      </c>
      <c r="AS26" s="22">
        <f t="shared" si="44"/>
        <v>5.5555555555555552E-2</v>
      </c>
      <c r="AT26" s="22">
        <f t="shared" si="44"/>
        <v>0</v>
      </c>
      <c r="AU26" s="22">
        <f t="shared" si="44"/>
        <v>0</v>
      </c>
      <c r="AV26" s="22">
        <f t="shared" si="44"/>
        <v>3.7037037037037035E-2</v>
      </c>
      <c r="AW26" s="22">
        <f t="shared" si="44"/>
        <v>0.1111111111111111</v>
      </c>
      <c r="AZ26" s="1" t="s">
        <v>76</v>
      </c>
      <c r="BA26" s="22">
        <f t="shared" si="45"/>
        <v>0.3611111111111111</v>
      </c>
      <c r="BB26" s="22">
        <f t="shared" si="45"/>
        <v>0.26470588235294118</v>
      </c>
      <c r="BC26" s="22">
        <f t="shared" si="45"/>
        <v>3.8461538461538464E-2</v>
      </c>
      <c r="BD26" s="22">
        <f t="shared" si="45"/>
        <v>0.2</v>
      </c>
      <c r="BE26" s="22">
        <f t="shared" si="45"/>
        <v>3.3333333333333333E-2</v>
      </c>
      <c r="BF26" s="22">
        <f t="shared" si="45"/>
        <v>0</v>
      </c>
      <c r="BG26" s="22">
        <f t="shared" si="45"/>
        <v>0</v>
      </c>
      <c r="BH26" s="22">
        <f t="shared" si="45"/>
        <v>0</v>
      </c>
      <c r="BI26" s="22">
        <f t="shared" si="45"/>
        <v>3.5714285714285712E-2</v>
      </c>
      <c r="BJ26" s="22">
        <f t="shared" si="45"/>
        <v>0</v>
      </c>
      <c r="BM26" s="27" t="s">
        <v>77</v>
      </c>
      <c r="BN26" s="22"/>
      <c r="BO26" s="22"/>
      <c r="BP26" s="22"/>
      <c r="BQ26" s="22"/>
      <c r="BR26" s="22"/>
      <c r="BS26" s="22"/>
      <c r="BT26" s="22"/>
      <c r="BU26" s="22"/>
      <c r="BV26" s="22"/>
      <c r="BW26" s="22">
        <f>BW13/BW20</f>
        <v>0</v>
      </c>
    </row>
    <row r="27" spans="3:85" x14ac:dyDescent="0.25">
      <c r="C27" s="29" t="s">
        <v>84</v>
      </c>
      <c r="D27" s="31">
        <f t="shared" ref="D27:M27" si="70">D14/D$14</f>
        <v>1</v>
      </c>
      <c r="E27" s="31">
        <f t="shared" si="70"/>
        <v>1</v>
      </c>
      <c r="F27" s="31">
        <f t="shared" si="70"/>
        <v>1</v>
      </c>
      <c r="G27" s="31">
        <f t="shared" si="70"/>
        <v>1</v>
      </c>
      <c r="H27" s="31">
        <f t="shared" si="70"/>
        <v>1</v>
      </c>
      <c r="I27" s="31">
        <f t="shared" si="70"/>
        <v>1</v>
      </c>
      <c r="J27" s="31">
        <f t="shared" si="70"/>
        <v>1</v>
      </c>
      <c r="K27" s="31">
        <f t="shared" si="70"/>
        <v>1</v>
      </c>
      <c r="L27" s="31">
        <f t="shared" si="70"/>
        <v>1</v>
      </c>
      <c r="M27" s="31">
        <f t="shared" si="70"/>
        <v>1</v>
      </c>
      <c r="O27" s="29" t="s">
        <v>84</v>
      </c>
      <c r="P27" s="31">
        <f t="shared" ref="P27:Y27" si="71">P14/P$14</f>
        <v>1</v>
      </c>
      <c r="Q27" s="31">
        <f t="shared" si="71"/>
        <v>1</v>
      </c>
      <c r="R27" s="31">
        <f t="shared" si="71"/>
        <v>1</v>
      </c>
      <c r="S27" s="31">
        <f t="shared" si="71"/>
        <v>1</v>
      </c>
      <c r="T27" s="31">
        <f t="shared" si="71"/>
        <v>1</v>
      </c>
      <c r="U27" s="31">
        <f t="shared" si="71"/>
        <v>1</v>
      </c>
      <c r="V27" s="31">
        <f t="shared" si="71"/>
        <v>1</v>
      </c>
      <c r="W27" s="31">
        <f t="shared" si="71"/>
        <v>1</v>
      </c>
      <c r="X27" s="31">
        <f t="shared" si="71"/>
        <v>1</v>
      </c>
      <c r="Y27" s="31">
        <f t="shared" si="71"/>
        <v>1</v>
      </c>
      <c r="AA27" s="29" t="s">
        <v>84</v>
      </c>
      <c r="AB27" s="31">
        <f t="shared" ref="AB27:AK27" si="72">AB14/AB$14</f>
        <v>1</v>
      </c>
      <c r="AC27" s="31">
        <f t="shared" si="72"/>
        <v>1</v>
      </c>
      <c r="AD27" s="31">
        <f t="shared" si="72"/>
        <v>1</v>
      </c>
      <c r="AE27" s="31">
        <f t="shared" si="72"/>
        <v>1</v>
      </c>
      <c r="AF27" s="31">
        <f t="shared" si="72"/>
        <v>1</v>
      </c>
      <c r="AG27" s="31">
        <f t="shared" si="72"/>
        <v>1</v>
      </c>
      <c r="AH27" s="31">
        <f t="shared" si="72"/>
        <v>1</v>
      </c>
      <c r="AI27" s="31">
        <f t="shared" si="72"/>
        <v>1</v>
      </c>
      <c r="AJ27" s="31">
        <f t="shared" si="72"/>
        <v>1</v>
      </c>
      <c r="AK27" s="31">
        <f t="shared" si="72"/>
        <v>1</v>
      </c>
      <c r="AM27" s="29" t="s">
        <v>84</v>
      </c>
      <c r="AN27" s="31">
        <f t="shared" si="44"/>
        <v>1</v>
      </c>
      <c r="AO27" s="31">
        <f t="shared" si="44"/>
        <v>1</v>
      </c>
      <c r="AP27" s="31">
        <f t="shared" si="44"/>
        <v>1</v>
      </c>
      <c r="AQ27" s="31">
        <f t="shared" si="44"/>
        <v>1</v>
      </c>
      <c r="AR27" s="31">
        <f t="shared" si="44"/>
        <v>1</v>
      </c>
      <c r="AS27" s="31">
        <f t="shared" si="44"/>
        <v>1</v>
      </c>
      <c r="AT27" s="31">
        <f t="shared" si="44"/>
        <v>1</v>
      </c>
      <c r="AU27" s="31">
        <f t="shared" si="44"/>
        <v>1</v>
      </c>
      <c r="AV27" s="31">
        <f t="shared" si="44"/>
        <v>1</v>
      </c>
      <c r="AW27" s="31">
        <f t="shared" si="44"/>
        <v>1</v>
      </c>
      <c r="AZ27" s="29" t="s">
        <v>84</v>
      </c>
      <c r="BA27" s="31">
        <f t="shared" si="45"/>
        <v>1</v>
      </c>
      <c r="BB27" s="31">
        <f t="shared" si="45"/>
        <v>1</v>
      </c>
      <c r="BC27" s="31">
        <f t="shared" si="45"/>
        <v>1</v>
      </c>
      <c r="BD27" s="31">
        <f t="shared" si="45"/>
        <v>1</v>
      </c>
      <c r="BE27" s="31">
        <f t="shared" si="45"/>
        <v>1</v>
      </c>
      <c r="BF27" s="31">
        <f t="shared" si="45"/>
        <v>1</v>
      </c>
      <c r="BG27" s="31">
        <f t="shared" si="45"/>
        <v>1</v>
      </c>
      <c r="BH27" s="31">
        <f t="shared" si="45"/>
        <v>1</v>
      </c>
      <c r="BI27" s="31">
        <f t="shared" si="45"/>
        <v>1</v>
      </c>
      <c r="BJ27" s="31">
        <f t="shared" si="45"/>
        <v>1</v>
      </c>
    </row>
    <row r="28" spans="3:85" ht="15.75" x14ac:dyDescent="0.25">
      <c r="C28" s="2"/>
      <c r="O28" s="2"/>
      <c r="AA28" s="2"/>
      <c r="AM28" s="2"/>
      <c r="AZ28" s="2"/>
      <c r="BM28" s="2"/>
    </row>
    <row r="31" spans="3:85" x14ac:dyDescent="0.25">
      <c r="C31" s="10" t="s">
        <v>85</v>
      </c>
      <c r="O31" s="10" t="s">
        <v>85</v>
      </c>
      <c r="AA31" s="10" t="s">
        <v>85</v>
      </c>
      <c r="AM31" s="10" t="s">
        <v>85</v>
      </c>
      <c r="AZ31" s="10" t="s">
        <v>85</v>
      </c>
      <c r="BM31" s="10" t="s">
        <v>85</v>
      </c>
      <c r="CG31" s="10"/>
    </row>
    <row r="32" spans="3:85" x14ac:dyDescent="0.25">
      <c r="C32" s="11">
        <v>2022</v>
      </c>
      <c r="F32" s="11"/>
      <c r="O32" s="11">
        <v>2021</v>
      </c>
      <c r="R32" s="11"/>
      <c r="AA32" s="11">
        <v>2020</v>
      </c>
      <c r="AD32" s="11"/>
      <c r="AM32" s="11">
        <v>2019</v>
      </c>
      <c r="AP32" s="11"/>
      <c r="AZ32" s="11">
        <v>2018</v>
      </c>
      <c r="BC32" s="11"/>
      <c r="BM32" s="11">
        <v>2017</v>
      </c>
      <c r="BP32" s="11"/>
      <c r="BZ32" s="11">
        <v>2016</v>
      </c>
      <c r="CG32" s="11"/>
    </row>
    <row r="33" spans="1:86" ht="30" x14ac:dyDescent="0.25">
      <c r="C33" s="32" t="s">
        <v>80</v>
      </c>
      <c r="D33" s="33" t="s">
        <v>7</v>
      </c>
      <c r="E33" s="33" t="s">
        <v>13</v>
      </c>
      <c r="F33" s="33" t="s">
        <v>8</v>
      </c>
      <c r="G33" s="33" t="s">
        <v>9</v>
      </c>
      <c r="H33" s="33" t="s">
        <v>10</v>
      </c>
      <c r="I33" s="33" t="s">
        <v>11</v>
      </c>
      <c r="J33" s="33" t="s">
        <v>12</v>
      </c>
      <c r="K33" s="33" t="s">
        <v>14</v>
      </c>
      <c r="L33" s="33" t="s">
        <v>15</v>
      </c>
      <c r="M33" s="33" t="s">
        <v>16</v>
      </c>
      <c r="O33" s="32" t="s">
        <v>80</v>
      </c>
      <c r="P33" s="33" t="s">
        <v>7</v>
      </c>
      <c r="Q33" s="33" t="s">
        <v>13</v>
      </c>
      <c r="R33" s="33" t="s">
        <v>8</v>
      </c>
      <c r="S33" s="33" t="s">
        <v>9</v>
      </c>
      <c r="T33" s="33" t="s">
        <v>10</v>
      </c>
      <c r="U33" s="33" t="s">
        <v>11</v>
      </c>
      <c r="V33" s="33" t="s">
        <v>12</v>
      </c>
      <c r="W33" s="33" t="s">
        <v>14</v>
      </c>
      <c r="X33" s="33" t="s">
        <v>15</v>
      </c>
      <c r="Y33" s="33" t="s">
        <v>16</v>
      </c>
      <c r="AA33" s="32" t="s">
        <v>80</v>
      </c>
      <c r="AB33" s="33" t="s">
        <v>7</v>
      </c>
      <c r="AC33" s="33" t="s">
        <v>13</v>
      </c>
      <c r="AD33" s="33" t="s">
        <v>8</v>
      </c>
      <c r="AE33" s="33" t="s">
        <v>9</v>
      </c>
      <c r="AF33" s="33" t="s">
        <v>10</v>
      </c>
      <c r="AG33" s="33" t="s">
        <v>11</v>
      </c>
      <c r="AH33" s="33" t="s">
        <v>12</v>
      </c>
      <c r="AI33" s="33" t="s">
        <v>14</v>
      </c>
      <c r="AJ33" s="33" t="s">
        <v>15</v>
      </c>
      <c r="AK33" s="33" t="s">
        <v>16</v>
      </c>
      <c r="AM33" s="32" t="s">
        <v>80</v>
      </c>
      <c r="AN33" s="33" t="s">
        <v>7</v>
      </c>
      <c r="AO33" s="33" t="s">
        <v>13</v>
      </c>
      <c r="AP33" s="33" t="s">
        <v>8</v>
      </c>
      <c r="AQ33" s="33" t="s">
        <v>9</v>
      </c>
      <c r="AR33" s="33" t="s">
        <v>10</v>
      </c>
      <c r="AS33" s="33" t="s">
        <v>11</v>
      </c>
      <c r="AT33" s="33" t="s">
        <v>12</v>
      </c>
      <c r="AU33" s="33" t="s">
        <v>14</v>
      </c>
      <c r="AV33" s="33" t="s">
        <v>15</v>
      </c>
      <c r="AW33" s="33" t="s">
        <v>16</v>
      </c>
      <c r="AZ33" s="32" t="s">
        <v>80</v>
      </c>
      <c r="BA33" s="33" t="s">
        <v>7</v>
      </c>
      <c r="BB33" s="33" t="s">
        <v>13</v>
      </c>
      <c r="BC33" s="33" t="s">
        <v>8</v>
      </c>
      <c r="BD33" s="33" t="s">
        <v>9</v>
      </c>
      <c r="BE33" s="33" t="s">
        <v>10</v>
      </c>
      <c r="BF33" s="33" t="s">
        <v>11</v>
      </c>
      <c r="BG33" s="33" t="s">
        <v>12</v>
      </c>
      <c r="BH33" s="33" t="s">
        <v>14</v>
      </c>
      <c r="BI33" s="33" t="s">
        <v>15</v>
      </c>
      <c r="BJ33" s="33" t="s">
        <v>16</v>
      </c>
      <c r="BM33" s="32" t="s">
        <v>80</v>
      </c>
      <c r="BN33" s="33" t="s">
        <v>7</v>
      </c>
      <c r="BO33" s="33" t="s">
        <v>13</v>
      </c>
      <c r="BP33" s="33" t="s">
        <v>8</v>
      </c>
      <c r="BQ33" s="33" t="s">
        <v>9</v>
      </c>
      <c r="BR33" s="33" t="s">
        <v>10</v>
      </c>
      <c r="BS33" s="33" t="s">
        <v>11</v>
      </c>
      <c r="BT33" s="33" t="s">
        <v>12</v>
      </c>
      <c r="BU33" s="33" t="s">
        <v>14</v>
      </c>
      <c r="BV33" s="33" t="s">
        <v>15</v>
      </c>
      <c r="BW33" s="33" t="s">
        <v>16</v>
      </c>
      <c r="BX33" s="34"/>
      <c r="BY33" s="33" t="s">
        <v>7</v>
      </c>
      <c r="BZ33" s="33" t="s">
        <v>13</v>
      </c>
      <c r="CA33" s="33" t="s">
        <v>8</v>
      </c>
      <c r="CB33" s="33" t="s">
        <v>9</v>
      </c>
      <c r="CC33" s="33" t="s">
        <v>10</v>
      </c>
      <c r="CD33" s="33" t="s">
        <v>11</v>
      </c>
      <c r="CE33" s="33" t="s">
        <v>12</v>
      </c>
      <c r="CF33" s="33" t="s">
        <v>14</v>
      </c>
      <c r="CG33" s="33" t="s">
        <v>15</v>
      </c>
      <c r="CH33" s="33" t="s">
        <v>16</v>
      </c>
    </row>
    <row r="34" spans="1:86" x14ac:dyDescent="0.25">
      <c r="A34" s="88" t="s">
        <v>17</v>
      </c>
      <c r="C34" s="35" t="s">
        <v>17</v>
      </c>
      <c r="D34">
        <v>100000</v>
      </c>
      <c r="E34">
        <v>10000</v>
      </c>
      <c r="F34">
        <v>1000</v>
      </c>
      <c r="G34"/>
      <c r="H34">
        <v>10000</v>
      </c>
      <c r="I34">
        <v>1000</v>
      </c>
      <c r="J34">
        <v>1000</v>
      </c>
      <c r="K34">
        <v>1000</v>
      </c>
      <c r="L34">
        <v>10000</v>
      </c>
      <c r="M34" s="159"/>
      <c r="O34" s="35" t="s">
        <v>17</v>
      </c>
      <c r="P34">
        <v>10000</v>
      </c>
      <c r="Q34">
        <v>10000</v>
      </c>
      <c r="R34">
        <v>1000</v>
      </c>
      <c r="S34"/>
      <c r="T34">
        <v>10000</v>
      </c>
      <c r="U34">
        <v>1000</v>
      </c>
      <c r="V34">
        <v>100</v>
      </c>
      <c r="W34">
        <v>100</v>
      </c>
      <c r="X34">
        <v>10000</v>
      </c>
      <c r="Y34" s="159"/>
      <c r="AA34" s="35" t="s">
        <v>17</v>
      </c>
      <c r="AB34">
        <v>10000</v>
      </c>
      <c r="AC34">
        <v>10000</v>
      </c>
      <c r="AD34">
        <v>1000</v>
      </c>
      <c r="AE34"/>
      <c r="AF34">
        <v>10000</v>
      </c>
      <c r="AG34">
        <v>1000</v>
      </c>
      <c r="AH34">
        <v>100</v>
      </c>
      <c r="AI34">
        <v>100</v>
      </c>
      <c r="AJ34">
        <v>10000</v>
      </c>
      <c r="AK34" s="159"/>
      <c r="AM34" s="35" t="s">
        <v>17</v>
      </c>
      <c r="AN34">
        <v>10000</v>
      </c>
      <c r="AO34">
        <v>10000</v>
      </c>
      <c r="AP34">
        <v>1000</v>
      </c>
      <c r="AQ34"/>
      <c r="AR34">
        <v>10000</v>
      </c>
      <c r="AS34">
        <v>1000</v>
      </c>
      <c r="AT34">
        <v>100</v>
      </c>
      <c r="AU34">
        <v>100</v>
      </c>
      <c r="AV34">
        <v>10000</v>
      </c>
      <c r="AW34" s="36"/>
      <c r="AZ34" s="35" t="s">
        <v>17</v>
      </c>
      <c r="BA34">
        <v>10000</v>
      </c>
      <c r="BB34">
        <v>10000</v>
      </c>
      <c r="BC34">
        <v>1000</v>
      </c>
      <c r="BD34"/>
      <c r="BE34">
        <v>1000</v>
      </c>
      <c r="BF34">
        <v>1000</v>
      </c>
      <c r="BG34">
        <v>100</v>
      </c>
      <c r="BH34">
        <v>100</v>
      </c>
      <c r="BI34">
        <v>10000</v>
      </c>
      <c r="BJ34" s="36"/>
      <c r="BM34" s="35" t="s">
        <v>17</v>
      </c>
      <c r="BN34" s="36">
        <v>10000</v>
      </c>
      <c r="BO34" s="36">
        <v>10000</v>
      </c>
      <c r="BP34" s="36">
        <v>1000</v>
      </c>
      <c r="BQ34" s="36"/>
      <c r="BR34" s="36">
        <v>1000</v>
      </c>
      <c r="BS34" s="36">
        <v>1000</v>
      </c>
      <c r="BT34" s="36">
        <v>100</v>
      </c>
      <c r="BU34" s="36">
        <v>100</v>
      </c>
      <c r="BV34" s="36">
        <v>10000</v>
      </c>
      <c r="BW34" s="36"/>
      <c r="BX34" s="37"/>
      <c r="BY34" s="38">
        <v>10000</v>
      </c>
      <c r="BZ34" s="38">
        <v>10000</v>
      </c>
      <c r="CA34" s="38">
        <v>1000</v>
      </c>
      <c r="CB34" s="38"/>
      <c r="CC34" s="38">
        <v>1000</v>
      </c>
      <c r="CD34" s="38">
        <v>1000</v>
      </c>
      <c r="CE34" s="38">
        <v>100</v>
      </c>
      <c r="CF34" s="38">
        <v>100</v>
      </c>
      <c r="CG34" s="38">
        <v>10000</v>
      </c>
      <c r="CH34" s="38"/>
    </row>
    <row r="35" spans="1:86" x14ac:dyDescent="0.25">
      <c r="A35" s="88" t="s">
        <v>33</v>
      </c>
      <c r="C35" s="35" t="s">
        <v>33</v>
      </c>
      <c r="D35">
        <v>10000</v>
      </c>
      <c r="E35">
        <v>1000</v>
      </c>
      <c r="F35">
        <v>1000</v>
      </c>
      <c r="G35"/>
      <c r="H35">
        <v>1000</v>
      </c>
      <c r="I35">
        <v>1000</v>
      </c>
      <c r="J35">
        <v>1000</v>
      </c>
      <c r="K35">
        <v>1000</v>
      </c>
      <c r="L35">
        <v>1000</v>
      </c>
      <c r="M35" s="159"/>
      <c r="O35" s="35" t="s">
        <v>33</v>
      </c>
      <c r="P35">
        <v>10000</v>
      </c>
      <c r="Q35">
        <v>1000</v>
      </c>
      <c r="R35">
        <v>1000</v>
      </c>
      <c r="S35"/>
      <c r="T35">
        <v>1000</v>
      </c>
      <c r="U35">
        <v>1000</v>
      </c>
      <c r="V35">
        <v>1000</v>
      </c>
      <c r="W35">
        <v>1000</v>
      </c>
      <c r="X35">
        <v>1000</v>
      </c>
      <c r="Y35" s="159"/>
      <c r="AA35" s="35" t="s">
        <v>33</v>
      </c>
      <c r="AB35">
        <v>10000</v>
      </c>
      <c r="AC35">
        <v>1000</v>
      </c>
      <c r="AD35">
        <v>1000</v>
      </c>
      <c r="AE35"/>
      <c r="AF35">
        <v>1000</v>
      </c>
      <c r="AG35">
        <v>1000</v>
      </c>
      <c r="AH35">
        <v>1000</v>
      </c>
      <c r="AI35">
        <v>1000</v>
      </c>
      <c r="AJ35">
        <v>1000</v>
      </c>
      <c r="AK35" s="159"/>
      <c r="AM35" s="35" t="s">
        <v>33</v>
      </c>
      <c r="AN35">
        <v>10000</v>
      </c>
      <c r="AO35">
        <v>1000</v>
      </c>
      <c r="AP35">
        <v>1000</v>
      </c>
      <c r="AQ35"/>
      <c r="AR35">
        <v>1000</v>
      </c>
      <c r="AS35">
        <v>1000</v>
      </c>
      <c r="AT35">
        <v>1000</v>
      </c>
      <c r="AU35">
        <v>1000</v>
      </c>
      <c r="AV35">
        <v>1000</v>
      </c>
      <c r="AW35" s="36"/>
      <c r="AZ35" s="35" t="s">
        <v>33</v>
      </c>
      <c r="BA35">
        <v>10000</v>
      </c>
      <c r="BB35">
        <v>10000</v>
      </c>
      <c r="BC35">
        <v>1000</v>
      </c>
      <c r="BD35"/>
      <c r="BE35">
        <v>10000</v>
      </c>
      <c r="BF35">
        <v>1000</v>
      </c>
      <c r="BG35">
        <v>1000</v>
      </c>
      <c r="BH35">
        <v>1000</v>
      </c>
      <c r="BI35">
        <v>1000</v>
      </c>
      <c r="BJ35" s="36"/>
      <c r="BM35" s="35" t="s">
        <v>33</v>
      </c>
      <c r="BN35" s="36">
        <v>10000</v>
      </c>
      <c r="BO35" s="36">
        <v>10000</v>
      </c>
      <c r="BP35" s="36">
        <v>1000</v>
      </c>
      <c r="BQ35" s="36"/>
      <c r="BR35" s="36">
        <v>1000</v>
      </c>
      <c r="BS35" s="36">
        <v>1000</v>
      </c>
      <c r="BT35" s="36">
        <v>1000</v>
      </c>
      <c r="BU35" s="36">
        <v>1000</v>
      </c>
      <c r="BV35" s="36">
        <v>1000</v>
      </c>
      <c r="BW35" s="36"/>
      <c r="BX35" s="37"/>
      <c r="BY35" s="38">
        <v>10000</v>
      </c>
      <c r="BZ35" s="38">
        <v>10000</v>
      </c>
      <c r="CA35" s="38">
        <v>1000</v>
      </c>
      <c r="CB35" s="38"/>
      <c r="CC35" s="38">
        <v>1000</v>
      </c>
      <c r="CD35" s="38">
        <v>1000</v>
      </c>
      <c r="CE35" s="38">
        <v>1000</v>
      </c>
      <c r="CF35" s="38">
        <v>1000</v>
      </c>
      <c r="CG35" s="38">
        <v>1000</v>
      </c>
      <c r="CH35" s="38"/>
    </row>
    <row r="36" spans="1:86" x14ac:dyDescent="0.25">
      <c r="A36" s="88" t="s">
        <v>25</v>
      </c>
      <c r="C36" s="35" t="s">
        <v>25</v>
      </c>
      <c r="D36">
        <v>100</v>
      </c>
      <c r="E36">
        <v>100</v>
      </c>
      <c r="F36"/>
      <c r="G36"/>
      <c r="H36">
        <v>30</v>
      </c>
      <c r="I36"/>
      <c r="J36"/>
      <c r="K36"/>
      <c r="L36">
        <v>50</v>
      </c>
      <c r="M36" s="159"/>
      <c r="O36" s="35" t="s">
        <v>25</v>
      </c>
      <c r="P36">
        <v>100</v>
      </c>
      <c r="Q36">
        <v>100</v>
      </c>
      <c r="R36"/>
      <c r="S36"/>
      <c r="T36">
        <v>30</v>
      </c>
      <c r="U36"/>
      <c r="V36"/>
      <c r="W36"/>
      <c r="X36">
        <v>50</v>
      </c>
      <c r="Y36" s="159"/>
      <c r="AA36" s="35" t="s">
        <v>25</v>
      </c>
      <c r="AB36">
        <v>100</v>
      </c>
      <c r="AC36">
        <v>100</v>
      </c>
      <c r="AD36"/>
      <c r="AE36"/>
      <c r="AF36">
        <v>30</v>
      </c>
      <c r="AG36"/>
      <c r="AH36"/>
      <c r="AI36"/>
      <c r="AJ36">
        <v>50</v>
      </c>
      <c r="AK36" s="159"/>
      <c r="AM36" s="35" t="s">
        <v>25</v>
      </c>
      <c r="AN36">
        <v>100</v>
      </c>
      <c r="AO36">
        <v>100</v>
      </c>
      <c r="AP36"/>
      <c r="AQ36"/>
      <c r="AR36">
        <v>30</v>
      </c>
      <c r="AS36"/>
      <c r="AT36"/>
      <c r="AU36"/>
      <c r="AV36">
        <v>50</v>
      </c>
      <c r="AW36" s="36"/>
      <c r="AZ36" s="35" t="s">
        <v>25</v>
      </c>
      <c r="BA36">
        <v>100</v>
      </c>
      <c r="BB36">
        <v>100</v>
      </c>
      <c r="BC36"/>
      <c r="BD36"/>
      <c r="BE36">
        <v>30</v>
      </c>
      <c r="BF36"/>
      <c r="BG36"/>
      <c r="BH36"/>
      <c r="BI36">
        <v>50</v>
      </c>
      <c r="BJ36" s="36"/>
      <c r="BM36" s="35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7"/>
      <c r="BY36" s="38"/>
      <c r="BZ36" s="38"/>
      <c r="CA36" s="38"/>
      <c r="CB36" s="38"/>
      <c r="CC36" s="38"/>
      <c r="CD36" s="38"/>
      <c r="CE36" s="38"/>
      <c r="CF36" s="38"/>
      <c r="CG36" s="38"/>
      <c r="CH36" s="38"/>
    </row>
    <row r="37" spans="1:86" x14ac:dyDescent="0.25">
      <c r="A37" s="88" t="s">
        <v>22</v>
      </c>
      <c r="C37" s="35" t="s">
        <v>22</v>
      </c>
      <c r="D37">
        <v>10000</v>
      </c>
      <c r="E37">
        <v>10000</v>
      </c>
      <c r="F37"/>
      <c r="G37"/>
      <c r="H37">
        <v>10000</v>
      </c>
      <c r="I37">
        <v>10000</v>
      </c>
      <c r="J37">
        <v>10000</v>
      </c>
      <c r="K37">
        <v>10000</v>
      </c>
      <c r="L37">
        <v>10000</v>
      </c>
      <c r="M37" s="159"/>
      <c r="O37" s="35" t="s">
        <v>22</v>
      </c>
      <c r="P37">
        <v>10000</v>
      </c>
      <c r="Q37">
        <v>10000</v>
      </c>
      <c r="R37"/>
      <c r="S37"/>
      <c r="T37">
        <v>10000</v>
      </c>
      <c r="U37">
        <v>10000</v>
      </c>
      <c r="V37">
        <v>10000</v>
      </c>
      <c r="W37">
        <v>10000</v>
      </c>
      <c r="X37">
        <v>10000</v>
      </c>
      <c r="Y37" s="159"/>
      <c r="AA37" s="35" t="s">
        <v>22</v>
      </c>
      <c r="AB37">
        <v>10000</v>
      </c>
      <c r="AC37">
        <v>10000</v>
      </c>
      <c r="AD37"/>
      <c r="AE37"/>
      <c r="AF37">
        <v>10000</v>
      </c>
      <c r="AG37">
        <v>10000</v>
      </c>
      <c r="AH37">
        <v>10000</v>
      </c>
      <c r="AI37">
        <v>10000</v>
      </c>
      <c r="AJ37">
        <v>10000</v>
      </c>
      <c r="AK37" s="159"/>
      <c r="AM37" s="35" t="s">
        <v>22</v>
      </c>
      <c r="AN37">
        <v>10000</v>
      </c>
      <c r="AO37">
        <v>10000</v>
      </c>
      <c r="AP37"/>
      <c r="AQ37"/>
      <c r="AR37">
        <v>10000</v>
      </c>
      <c r="AS37"/>
      <c r="AT37"/>
      <c r="AU37">
        <v>10000</v>
      </c>
      <c r="AV37">
        <v>10000</v>
      </c>
      <c r="AW37" s="36"/>
      <c r="AZ37" s="35" t="s">
        <v>22</v>
      </c>
      <c r="BA37">
        <v>10000</v>
      </c>
      <c r="BB37">
        <v>10000</v>
      </c>
      <c r="BC37">
        <v>1000</v>
      </c>
      <c r="BD37"/>
      <c r="BE37">
        <v>1000</v>
      </c>
      <c r="BF37"/>
      <c r="BG37">
        <v>10000</v>
      </c>
      <c r="BH37">
        <v>10000</v>
      </c>
      <c r="BI37">
        <v>10000</v>
      </c>
      <c r="BJ37" s="36"/>
      <c r="BM37" s="35" t="s">
        <v>22</v>
      </c>
      <c r="BN37" s="38">
        <v>10000</v>
      </c>
      <c r="BO37" s="38">
        <v>10000</v>
      </c>
      <c r="BP37" s="38">
        <v>1000</v>
      </c>
      <c r="BQ37" s="38"/>
      <c r="BR37" s="38">
        <v>1000</v>
      </c>
      <c r="BS37" s="38"/>
      <c r="BT37" s="38">
        <v>1000</v>
      </c>
      <c r="BU37" s="38">
        <v>10000</v>
      </c>
      <c r="BV37" s="38">
        <v>10000</v>
      </c>
      <c r="BW37" s="38"/>
      <c r="BX37" s="39"/>
      <c r="BY37" s="38">
        <v>10000</v>
      </c>
      <c r="BZ37" s="38">
        <v>10000</v>
      </c>
      <c r="CA37" s="38">
        <v>1000</v>
      </c>
      <c r="CB37" s="38"/>
      <c r="CC37" s="38">
        <v>1000</v>
      </c>
      <c r="CD37" s="38"/>
      <c r="CE37" s="38">
        <v>1000</v>
      </c>
      <c r="CF37" s="38">
        <v>10000</v>
      </c>
      <c r="CG37" s="38">
        <v>10000</v>
      </c>
      <c r="CH37" s="38"/>
    </row>
    <row r="38" spans="1:86" x14ac:dyDescent="0.25">
      <c r="A38" s="88" t="s">
        <v>53</v>
      </c>
      <c r="C38" s="35" t="s">
        <v>53</v>
      </c>
      <c r="D38">
        <v>10000</v>
      </c>
      <c r="E38">
        <v>1000</v>
      </c>
      <c r="F38"/>
      <c r="G38">
        <v>1000</v>
      </c>
      <c r="H38">
        <v>10000</v>
      </c>
      <c r="I38"/>
      <c r="J38"/>
      <c r="K38"/>
      <c r="L38">
        <v>1000</v>
      </c>
      <c r="M38" s="159"/>
      <c r="O38" s="35" t="s">
        <v>53</v>
      </c>
      <c r="P38">
        <v>10000</v>
      </c>
      <c r="Q38">
        <v>1000</v>
      </c>
      <c r="R38"/>
      <c r="S38">
        <v>1000</v>
      </c>
      <c r="T38">
        <v>10000</v>
      </c>
      <c r="U38"/>
      <c r="V38"/>
      <c r="W38"/>
      <c r="X38">
        <v>1000</v>
      </c>
      <c r="Y38" s="159"/>
      <c r="AA38" s="35" t="s">
        <v>53</v>
      </c>
      <c r="AB38">
        <v>10000</v>
      </c>
      <c r="AC38">
        <v>1000</v>
      </c>
      <c r="AD38"/>
      <c r="AE38">
        <v>1000</v>
      </c>
      <c r="AF38">
        <v>10000</v>
      </c>
      <c r="AG38"/>
      <c r="AH38"/>
      <c r="AI38"/>
      <c r="AJ38">
        <v>1000</v>
      </c>
      <c r="AK38" s="159"/>
      <c r="AM38" s="35" t="s">
        <v>53</v>
      </c>
      <c r="AN38">
        <v>10000</v>
      </c>
      <c r="AO38">
        <v>1000</v>
      </c>
      <c r="AP38"/>
      <c r="AQ38">
        <v>1000</v>
      </c>
      <c r="AR38">
        <v>10000</v>
      </c>
      <c r="AS38"/>
      <c r="AT38"/>
      <c r="AU38"/>
      <c r="AV38">
        <v>1000</v>
      </c>
      <c r="AW38" s="36"/>
      <c r="AZ38" s="35" t="s">
        <v>53</v>
      </c>
      <c r="BA38">
        <v>10000</v>
      </c>
      <c r="BB38">
        <v>10000</v>
      </c>
      <c r="BC38"/>
      <c r="BD38">
        <v>1000</v>
      </c>
      <c r="BE38">
        <v>10000</v>
      </c>
      <c r="BF38"/>
      <c r="BG38"/>
      <c r="BH38"/>
      <c r="BI38">
        <v>1000</v>
      </c>
      <c r="BJ38" s="36"/>
      <c r="BM38" s="35" t="s">
        <v>53</v>
      </c>
      <c r="BN38" s="38">
        <v>10000</v>
      </c>
      <c r="BO38" s="38">
        <v>10000</v>
      </c>
      <c r="BP38" s="38"/>
      <c r="BQ38" s="38">
        <v>1000</v>
      </c>
      <c r="BR38" s="38">
        <v>10000</v>
      </c>
      <c r="BS38" s="38"/>
      <c r="BT38" s="38"/>
      <c r="BU38" s="38"/>
      <c r="BV38" s="38">
        <v>1000</v>
      </c>
      <c r="BW38" s="38"/>
      <c r="BX38" s="39"/>
      <c r="BY38" s="38"/>
      <c r="BZ38" s="38"/>
      <c r="CA38" s="38"/>
      <c r="CB38" s="38"/>
      <c r="CC38" s="38"/>
      <c r="CD38" s="38"/>
      <c r="CE38" s="38"/>
      <c r="CF38" s="38"/>
      <c r="CG38" s="38"/>
      <c r="CH38" s="38"/>
    </row>
    <row r="39" spans="1:86" x14ac:dyDescent="0.25">
      <c r="A39" s="88" t="s">
        <v>43</v>
      </c>
      <c r="C39" s="35" t="s">
        <v>43</v>
      </c>
      <c r="D39"/>
      <c r="E39"/>
      <c r="F39"/>
      <c r="G39"/>
      <c r="H39"/>
      <c r="I39"/>
      <c r="J39"/>
      <c r="K39"/>
      <c r="L39"/>
      <c r="M39" s="159"/>
      <c r="O39" s="35" t="s">
        <v>43</v>
      </c>
      <c r="P39"/>
      <c r="Q39">
        <v>100</v>
      </c>
      <c r="R39"/>
      <c r="S39"/>
      <c r="T39">
        <v>100</v>
      </c>
      <c r="U39"/>
      <c r="V39"/>
      <c r="W39"/>
      <c r="X39"/>
      <c r="Y39" s="159"/>
      <c r="AA39" s="35" t="s">
        <v>43</v>
      </c>
      <c r="AB39"/>
      <c r="AC39">
        <v>100</v>
      </c>
      <c r="AD39"/>
      <c r="AE39"/>
      <c r="AF39">
        <v>100</v>
      </c>
      <c r="AG39"/>
      <c r="AH39"/>
      <c r="AI39"/>
      <c r="AJ39"/>
      <c r="AK39" s="159"/>
      <c r="AM39" s="35" t="s">
        <v>43</v>
      </c>
      <c r="AN39"/>
      <c r="AO39">
        <v>50</v>
      </c>
      <c r="AP39"/>
      <c r="AQ39"/>
      <c r="AR39">
        <v>70</v>
      </c>
      <c r="AS39"/>
      <c r="AT39"/>
      <c r="AU39"/>
      <c r="AV39"/>
      <c r="AW39" s="36"/>
      <c r="AZ39" s="35" t="s">
        <v>43</v>
      </c>
      <c r="BA39"/>
      <c r="BB39">
        <v>50</v>
      </c>
      <c r="BC39"/>
      <c r="BD39"/>
      <c r="BE39">
        <v>70</v>
      </c>
      <c r="BF39"/>
      <c r="BG39"/>
      <c r="BH39"/>
      <c r="BI39"/>
      <c r="BJ39" s="36"/>
      <c r="BM39" s="35" t="s">
        <v>43</v>
      </c>
      <c r="BN39" s="38"/>
      <c r="BO39" s="38">
        <v>40</v>
      </c>
      <c r="BP39" s="38"/>
      <c r="BQ39" s="38"/>
      <c r="BR39" s="36">
        <v>40</v>
      </c>
      <c r="BS39" s="38"/>
      <c r="BT39" s="38"/>
      <c r="BU39" s="38"/>
      <c r="BV39" s="38"/>
      <c r="BW39" s="38"/>
      <c r="BX39" s="39"/>
      <c r="BY39" s="38"/>
      <c r="BZ39" s="38">
        <v>35</v>
      </c>
      <c r="CA39" s="38"/>
      <c r="CB39" s="38"/>
      <c r="CC39" s="38">
        <v>40</v>
      </c>
      <c r="CD39" s="38"/>
      <c r="CE39" s="38"/>
      <c r="CF39" s="38"/>
      <c r="CG39" s="38"/>
      <c r="CH39" s="38"/>
    </row>
    <row r="40" spans="1:86" x14ac:dyDescent="0.25">
      <c r="A40" s="88" t="s">
        <v>47</v>
      </c>
      <c r="C40" s="35" t="s">
        <v>47</v>
      </c>
      <c r="D40">
        <v>10000</v>
      </c>
      <c r="E40">
        <v>1000</v>
      </c>
      <c r="F40"/>
      <c r="G40"/>
      <c r="H40">
        <v>1000</v>
      </c>
      <c r="I40">
        <v>1000</v>
      </c>
      <c r="J40"/>
      <c r="K40"/>
      <c r="L40">
        <v>1000</v>
      </c>
      <c r="M40" s="159"/>
      <c r="O40" s="35" t="s">
        <v>47</v>
      </c>
      <c r="P40">
        <v>10000</v>
      </c>
      <c r="Q40">
        <v>1000</v>
      </c>
      <c r="R40"/>
      <c r="S40"/>
      <c r="T40">
        <v>1000</v>
      </c>
      <c r="U40">
        <v>1000</v>
      </c>
      <c r="V40"/>
      <c r="W40"/>
      <c r="X40">
        <v>1000</v>
      </c>
      <c r="Y40" s="159"/>
      <c r="AA40" s="35" t="s">
        <v>47</v>
      </c>
      <c r="AB40">
        <v>10000</v>
      </c>
      <c r="AC40">
        <v>1000</v>
      </c>
      <c r="AD40"/>
      <c r="AE40"/>
      <c r="AF40">
        <v>1000</v>
      </c>
      <c r="AG40">
        <v>1000</v>
      </c>
      <c r="AH40"/>
      <c r="AI40"/>
      <c r="AJ40">
        <v>1000</v>
      </c>
      <c r="AK40" s="159"/>
      <c r="AM40" s="35" t="s">
        <v>47</v>
      </c>
      <c r="AN40">
        <v>10000</v>
      </c>
      <c r="AO40">
        <v>1000</v>
      </c>
      <c r="AP40"/>
      <c r="AQ40"/>
      <c r="AR40">
        <v>1000</v>
      </c>
      <c r="AS40">
        <v>1000</v>
      </c>
      <c r="AT40"/>
      <c r="AU40"/>
      <c r="AV40">
        <v>1000</v>
      </c>
      <c r="AW40" s="36"/>
      <c r="AZ40" s="35" t="s">
        <v>47</v>
      </c>
      <c r="BA40">
        <v>10000</v>
      </c>
      <c r="BB40">
        <v>1000</v>
      </c>
      <c r="BC40"/>
      <c r="BD40"/>
      <c r="BE40">
        <v>1000</v>
      </c>
      <c r="BF40">
        <v>1000</v>
      </c>
      <c r="BG40"/>
      <c r="BH40"/>
      <c r="BI40">
        <v>1000</v>
      </c>
      <c r="BJ40" s="36"/>
      <c r="BM40" s="35" t="s">
        <v>47</v>
      </c>
      <c r="BN40" s="38">
        <v>10000</v>
      </c>
      <c r="BO40" s="38">
        <v>1000</v>
      </c>
      <c r="BP40" s="38"/>
      <c r="BQ40" s="38"/>
      <c r="BR40" s="38">
        <v>1000</v>
      </c>
      <c r="BS40" s="38">
        <v>1000</v>
      </c>
      <c r="BT40" s="38"/>
      <c r="BU40" s="38"/>
      <c r="BV40" s="38">
        <v>1000</v>
      </c>
      <c r="BW40" s="38"/>
      <c r="BX40" s="39"/>
      <c r="BY40" s="38">
        <v>2000</v>
      </c>
      <c r="BZ40" s="38">
        <v>1000</v>
      </c>
      <c r="CA40" s="38"/>
      <c r="CB40" s="38"/>
      <c r="CC40" s="38">
        <v>1000</v>
      </c>
      <c r="CD40" s="38">
        <v>1000</v>
      </c>
      <c r="CE40" s="38"/>
      <c r="CF40" s="38"/>
      <c r="CG40" s="38">
        <v>1000</v>
      </c>
      <c r="CH40" s="38"/>
    </row>
    <row r="41" spans="1:86" x14ac:dyDescent="0.25">
      <c r="A41" s="88" t="s">
        <v>89</v>
      </c>
      <c r="C41" s="35" t="s">
        <v>18</v>
      </c>
      <c r="D41">
        <v>100000</v>
      </c>
      <c r="E41">
        <v>10000</v>
      </c>
      <c r="F41">
        <v>1000</v>
      </c>
      <c r="G41">
        <v>10000</v>
      </c>
      <c r="H41">
        <v>1000</v>
      </c>
      <c r="I41">
        <v>10000</v>
      </c>
      <c r="J41"/>
      <c r="K41">
        <v>10000</v>
      </c>
      <c r="L41">
        <v>100000</v>
      </c>
      <c r="M41" s="159">
        <v>1000</v>
      </c>
      <c r="O41" s="35" t="s">
        <v>18</v>
      </c>
      <c r="P41">
        <v>100000</v>
      </c>
      <c r="Q41">
        <v>10000</v>
      </c>
      <c r="R41">
        <v>1000</v>
      </c>
      <c r="S41">
        <v>1000</v>
      </c>
      <c r="T41">
        <v>1000</v>
      </c>
      <c r="U41">
        <v>10000</v>
      </c>
      <c r="V41"/>
      <c r="W41">
        <v>1000</v>
      </c>
      <c r="X41">
        <v>100000</v>
      </c>
      <c r="Y41" s="159">
        <v>1000</v>
      </c>
      <c r="AA41" s="35" t="s">
        <v>18</v>
      </c>
      <c r="AB41">
        <v>100000</v>
      </c>
      <c r="AC41">
        <v>10000</v>
      </c>
      <c r="AD41">
        <v>1000</v>
      </c>
      <c r="AE41">
        <v>1000</v>
      </c>
      <c r="AF41">
        <v>1000</v>
      </c>
      <c r="AG41">
        <v>1000</v>
      </c>
      <c r="AH41"/>
      <c r="AI41">
        <v>1000</v>
      </c>
      <c r="AJ41">
        <v>100000</v>
      </c>
      <c r="AK41" s="159">
        <v>1000</v>
      </c>
      <c r="AM41" s="35" t="s">
        <v>18</v>
      </c>
      <c r="AN41">
        <v>40000</v>
      </c>
      <c r="AO41">
        <v>30000</v>
      </c>
      <c r="AP41">
        <v>2000</v>
      </c>
      <c r="AQ41">
        <v>2000</v>
      </c>
      <c r="AR41">
        <v>2000</v>
      </c>
      <c r="AS41">
        <v>10000</v>
      </c>
      <c r="AT41"/>
      <c r="AU41"/>
      <c r="AV41">
        <v>100000</v>
      </c>
      <c r="AW41" s="36">
        <v>2000</v>
      </c>
      <c r="AZ41" s="35" t="s">
        <v>18</v>
      </c>
      <c r="BA41">
        <v>20000</v>
      </c>
      <c r="BB41">
        <v>20000</v>
      </c>
      <c r="BC41">
        <v>10000</v>
      </c>
      <c r="BD41">
        <v>1000</v>
      </c>
      <c r="BE41">
        <v>1000</v>
      </c>
      <c r="BF41">
        <v>10000</v>
      </c>
      <c r="BG41">
        <v>10000</v>
      </c>
      <c r="BH41">
        <v>1000</v>
      </c>
      <c r="BI41">
        <v>20000</v>
      </c>
      <c r="BJ41" s="36"/>
      <c r="BM41" s="35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9"/>
      <c r="BY41" s="38"/>
      <c r="BZ41" s="38"/>
      <c r="CA41" s="38"/>
      <c r="CB41" s="38"/>
      <c r="CC41" s="38"/>
      <c r="CD41" s="38"/>
      <c r="CE41" s="38"/>
      <c r="CF41" s="38"/>
      <c r="CG41" s="38"/>
      <c r="CH41" s="38"/>
    </row>
    <row r="42" spans="1:86" x14ac:dyDescent="0.25">
      <c r="A42" s="88" t="s">
        <v>54</v>
      </c>
      <c r="C42" s="35" t="s">
        <v>54</v>
      </c>
      <c r="D42">
        <v>10000</v>
      </c>
      <c r="E42">
        <v>10000</v>
      </c>
      <c r="F42"/>
      <c r="G42"/>
      <c r="H42"/>
      <c r="I42"/>
      <c r="J42"/>
      <c r="K42"/>
      <c r="L42"/>
      <c r="M42" s="159"/>
      <c r="O42" s="35" t="s">
        <v>54</v>
      </c>
      <c r="P42">
        <v>10000</v>
      </c>
      <c r="Q42">
        <v>10000</v>
      </c>
      <c r="R42"/>
      <c r="S42"/>
      <c r="T42"/>
      <c r="U42"/>
      <c r="V42"/>
      <c r="W42"/>
      <c r="X42"/>
      <c r="Y42" s="159"/>
      <c r="AA42" s="35" t="s">
        <v>54</v>
      </c>
      <c r="AB42"/>
      <c r="AC42"/>
      <c r="AD42"/>
      <c r="AE42"/>
      <c r="AF42"/>
      <c r="AG42"/>
      <c r="AH42"/>
      <c r="AI42"/>
      <c r="AJ42"/>
      <c r="AK42" s="159"/>
      <c r="AM42" s="35" t="s">
        <v>54</v>
      </c>
      <c r="AN42"/>
      <c r="AO42"/>
      <c r="AP42"/>
      <c r="AQ42"/>
      <c r="AR42"/>
      <c r="AS42"/>
      <c r="AT42"/>
      <c r="AU42"/>
      <c r="AV42"/>
      <c r="AW42" s="36"/>
      <c r="AZ42" s="35" t="s">
        <v>54</v>
      </c>
      <c r="BA42"/>
      <c r="BB42"/>
      <c r="BC42"/>
      <c r="BD42"/>
      <c r="BE42"/>
      <c r="BF42"/>
      <c r="BG42"/>
      <c r="BH42"/>
      <c r="BI42"/>
      <c r="BJ42" s="36"/>
      <c r="BM42" s="35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9"/>
      <c r="BY42" s="38"/>
      <c r="BZ42" s="38"/>
      <c r="CA42" s="38"/>
      <c r="CB42" s="38"/>
      <c r="CC42" s="38"/>
      <c r="CD42" s="38"/>
      <c r="CE42" s="38"/>
      <c r="CF42" s="38"/>
      <c r="CG42" s="38"/>
      <c r="CH42" s="38"/>
    </row>
    <row r="43" spans="1:86" ht="12.6" customHeight="1" x14ac:dyDescent="0.25">
      <c r="A43" s="88" t="s">
        <v>90</v>
      </c>
      <c r="C43" s="35" t="s">
        <v>19</v>
      </c>
      <c r="D43">
        <v>10000</v>
      </c>
      <c r="E43">
        <v>1000</v>
      </c>
      <c r="F43">
        <v>200</v>
      </c>
      <c r="G43">
        <v>1000</v>
      </c>
      <c r="H43">
        <v>1000</v>
      </c>
      <c r="I43">
        <v>1000</v>
      </c>
      <c r="J43">
        <v>1000</v>
      </c>
      <c r="K43">
        <v>1000</v>
      </c>
      <c r="L43">
        <v>10000</v>
      </c>
      <c r="M43" s="159">
        <v>1000</v>
      </c>
      <c r="O43" s="35" t="s">
        <v>19</v>
      </c>
      <c r="P43">
        <v>10000</v>
      </c>
      <c r="Q43">
        <v>1000</v>
      </c>
      <c r="R43">
        <v>200</v>
      </c>
      <c r="S43">
        <v>1000</v>
      </c>
      <c r="T43">
        <v>1000</v>
      </c>
      <c r="U43">
        <v>1000</v>
      </c>
      <c r="V43">
        <v>1000</v>
      </c>
      <c r="W43">
        <v>1000</v>
      </c>
      <c r="X43">
        <v>10000</v>
      </c>
      <c r="Y43" s="159">
        <v>1000</v>
      </c>
      <c r="AA43" s="35" t="s">
        <v>19</v>
      </c>
      <c r="AB43">
        <v>10000</v>
      </c>
      <c r="AC43">
        <v>1000</v>
      </c>
      <c r="AD43">
        <v>50</v>
      </c>
      <c r="AE43">
        <v>1000</v>
      </c>
      <c r="AF43">
        <v>1000</v>
      </c>
      <c r="AG43">
        <v>1000</v>
      </c>
      <c r="AH43">
        <v>1000</v>
      </c>
      <c r="AI43">
        <v>10000</v>
      </c>
      <c r="AJ43">
        <v>10000</v>
      </c>
      <c r="AK43" s="159">
        <v>1000</v>
      </c>
      <c r="AM43" s="35" t="s">
        <v>19</v>
      </c>
      <c r="AN43">
        <v>10000</v>
      </c>
      <c r="AO43">
        <v>1000</v>
      </c>
      <c r="AP43">
        <v>50</v>
      </c>
      <c r="AQ43">
        <v>1000</v>
      </c>
      <c r="AR43">
        <v>1000</v>
      </c>
      <c r="AS43">
        <v>1000</v>
      </c>
      <c r="AT43">
        <v>1000</v>
      </c>
      <c r="AU43">
        <v>1000</v>
      </c>
      <c r="AV43">
        <v>10000</v>
      </c>
      <c r="AW43" s="36">
        <v>1000</v>
      </c>
      <c r="AZ43" s="35" t="s">
        <v>19</v>
      </c>
      <c r="BA43">
        <v>10000</v>
      </c>
      <c r="BB43">
        <v>1000</v>
      </c>
      <c r="BC43">
        <v>50</v>
      </c>
      <c r="BD43"/>
      <c r="BE43">
        <v>1000</v>
      </c>
      <c r="BF43">
        <v>1000</v>
      </c>
      <c r="BG43">
        <v>1000</v>
      </c>
      <c r="BH43">
        <v>10000</v>
      </c>
      <c r="BI43">
        <v>10000</v>
      </c>
      <c r="BJ43" s="36">
        <v>1000</v>
      </c>
      <c r="BM43" s="35" t="s">
        <v>19</v>
      </c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7"/>
      <c r="BY43" s="38"/>
      <c r="BZ43" s="38"/>
      <c r="CA43" s="38"/>
      <c r="CB43" s="38"/>
      <c r="CC43" s="38"/>
      <c r="CD43" s="38"/>
      <c r="CE43" s="38"/>
      <c r="CF43" s="38"/>
      <c r="CG43" s="38"/>
      <c r="CH43" s="38"/>
    </row>
    <row r="44" spans="1:86" x14ac:dyDescent="0.25">
      <c r="A44" s="88" t="s">
        <v>21</v>
      </c>
      <c r="C44" s="35" t="s">
        <v>21</v>
      </c>
      <c r="D44">
        <v>40000</v>
      </c>
      <c r="E44">
        <v>10000</v>
      </c>
      <c r="F44">
        <v>1000</v>
      </c>
      <c r="G44">
        <v>100000</v>
      </c>
      <c r="H44">
        <v>10000</v>
      </c>
      <c r="I44">
        <v>10000</v>
      </c>
      <c r="J44">
        <v>200</v>
      </c>
      <c r="K44">
        <v>400</v>
      </c>
      <c r="L44">
        <v>10000</v>
      </c>
      <c r="M44" s="159">
        <v>0</v>
      </c>
      <c r="O44" s="35" t="s">
        <v>21</v>
      </c>
      <c r="P44">
        <v>40000</v>
      </c>
      <c r="Q44">
        <v>10000</v>
      </c>
      <c r="R44">
        <v>1000</v>
      </c>
      <c r="S44">
        <v>100000</v>
      </c>
      <c r="T44">
        <v>10000</v>
      </c>
      <c r="U44">
        <v>10000</v>
      </c>
      <c r="V44">
        <v>200</v>
      </c>
      <c r="W44">
        <v>400</v>
      </c>
      <c r="X44">
        <v>10000</v>
      </c>
      <c r="Y44" s="159">
        <v>0</v>
      </c>
      <c r="AA44" s="35" t="s">
        <v>21</v>
      </c>
      <c r="AB44">
        <v>40000</v>
      </c>
      <c r="AC44">
        <v>2000</v>
      </c>
      <c r="AD44">
        <v>1000</v>
      </c>
      <c r="AE44">
        <v>90000</v>
      </c>
      <c r="AF44">
        <v>10000</v>
      </c>
      <c r="AG44">
        <v>10000</v>
      </c>
      <c r="AH44">
        <v>100</v>
      </c>
      <c r="AI44">
        <v>400</v>
      </c>
      <c r="AJ44">
        <v>10000</v>
      </c>
      <c r="AK44" s="159">
        <v>0</v>
      </c>
      <c r="AM44" s="35" t="s">
        <v>21</v>
      </c>
      <c r="AN44">
        <v>40000</v>
      </c>
      <c r="AO44">
        <v>2000</v>
      </c>
      <c r="AP44">
        <v>1000</v>
      </c>
      <c r="AQ44">
        <v>90000</v>
      </c>
      <c r="AR44">
        <v>10000</v>
      </c>
      <c r="AS44">
        <v>10000</v>
      </c>
      <c r="AT44">
        <v>100</v>
      </c>
      <c r="AU44">
        <v>100</v>
      </c>
      <c r="AV44">
        <v>10000</v>
      </c>
      <c r="AW44" s="36"/>
      <c r="AZ44" s="35" t="s">
        <v>21</v>
      </c>
      <c r="BA44">
        <v>40000</v>
      </c>
      <c r="BB44">
        <v>1500</v>
      </c>
      <c r="BC44">
        <v>1000</v>
      </c>
      <c r="BD44">
        <v>90000</v>
      </c>
      <c r="BE44">
        <v>10000</v>
      </c>
      <c r="BF44">
        <v>1000</v>
      </c>
      <c r="BG44">
        <v>50</v>
      </c>
      <c r="BH44">
        <v>1000</v>
      </c>
      <c r="BI44">
        <v>10000</v>
      </c>
      <c r="BJ44" s="36"/>
      <c r="BM44" s="35" t="s">
        <v>21</v>
      </c>
      <c r="BN44" s="38"/>
      <c r="BO44" s="38"/>
      <c r="BP44" s="38">
        <v>1000</v>
      </c>
      <c r="BQ44" s="38"/>
      <c r="BR44" s="38"/>
      <c r="BS44" s="38"/>
      <c r="BT44" s="38"/>
      <c r="BU44" s="38">
        <v>1000</v>
      </c>
      <c r="BV44" s="38"/>
      <c r="BW44" s="38"/>
      <c r="BX44" s="39"/>
      <c r="BY44" s="38">
        <v>40000</v>
      </c>
      <c r="BZ44" s="38">
        <v>1000</v>
      </c>
      <c r="CA44" s="38">
        <v>200</v>
      </c>
      <c r="CB44" s="38">
        <v>90000</v>
      </c>
      <c r="CC44" s="38">
        <v>10000</v>
      </c>
      <c r="CD44" s="38">
        <v>1000</v>
      </c>
      <c r="CE44" s="38">
        <v>10</v>
      </c>
      <c r="CF44" s="38">
        <v>400</v>
      </c>
      <c r="CG44" s="38">
        <v>1000</v>
      </c>
      <c r="CH44" s="38"/>
    </row>
    <row r="45" spans="1:86" ht="13.5" customHeight="1" x14ac:dyDescent="0.25">
      <c r="A45" s="88" t="s">
        <v>44</v>
      </c>
      <c r="C45" s="35" t="s">
        <v>44</v>
      </c>
      <c r="D45">
        <v>2000</v>
      </c>
      <c r="E45">
        <v>525</v>
      </c>
      <c r="F45">
        <v>70</v>
      </c>
      <c r="G45"/>
      <c r="H45"/>
      <c r="I45"/>
      <c r="J45"/>
      <c r="K45"/>
      <c r="L45"/>
      <c r="M45" s="159"/>
      <c r="O45" s="35" t="s">
        <v>44</v>
      </c>
      <c r="P45">
        <v>2000</v>
      </c>
      <c r="Q45">
        <v>525</v>
      </c>
      <c r="R45">
        <v>70</v>
      </c>
      <c r="S45"/>
      <c r="T45"/>
      <c r="U45"/>
      <c r="V45"/>
      <c r="W45"/>
      <c r="X45"/>
      <c r="Y45" s="159"/>
      <c r="AA45" s="35" t="s">
        <v>44</v>
      </c>
      <c r="AB45">
        <v>2000</v>
      </c>
      <c r="AC45">
        <v>525</v>
      </c>
      <c r="AD45">
        <v>70</v>
      </c>
      <c r="AE45"/>
      <c r="AF45"/>
      <c r="AG45"/>
      <c r="AH45"/>
      <c r="AI45"/>
      <c r="AJ45"/>
      <c r="AK45" s="159"/>
      <c r="AM45" s="35" t="s">
        <v>44</v>
      </c>
      <c r="AN45">
        <v>2000</v>
      </c>
      <c r="AO45">
        <v>525</v>
      </c>
      <c r="AP45">
        <v>70</v>
      </c>
      <c r="AQ45"/>
      <c r="AR45"/>
      <c r="AS45"/>
      <c r="AT45"/>
      <c r="AU45"/>
      <c r="AV45"/>
      <c r="AW45" s="36"/>
      <c r="AZ45" s="35" t="s">
        <v>44</v>
      </c>
      <c r="BA45">
        <v>2000</v>
      </c>
      <c r="BB45">
        <v>525</v>
      </c>
      <c r="BC45">
        <v>70</v>
      </c>
      <c r="BD45"/>
      <c r="BE45"/>
      <c r="BF45"/>
      <c r="BG45"/>
      <c r="BH45"/>
      <c r="BI45"/>
      <c r="BJ45" s="36"/>
      <c r="BM45" s="35" t="s">
        <v>44</v>
      </c>
      <c r="BN45" s="38">
        <v>1000</v>
      </c>
      <c r="BO45" s="38"/>
      <c r="BP45" s="38">
        <v>70</v>
      </c>
      <c r="BQ45" s="38"/>
      <c r="BR45" s="38"/>
      <c r="BS45" s="38"/>
      <c r="BT45" s="38"/>
      <c r="BU45" s="38"/>
      <c r="BV45" s="38"/>
      <c r="BW45" s="38"/>
      <c r="BX45" s="39"/>
      <c r="BY45" s="38">
        <v>400</v>
      </c>
      <c r="BZ45" s="38">
        <v>300</v>
      </c>
      <c r="CA45" s="38">
        <v>30</v>
      </c>
      <c r="CB45" s="38"/>
      <c r="CC45" s="38"/>
      <c r="CD45" s="38"/>
      <c r="CE45" s="38"/>
      <c r="CF45" s="38"/>
      <c r="CG45" s="38"/>
      <c r="CH45" s="38"/>
    </row>
    <row r="46" spans="1:86" x14ac:dyDescent="0.25">
      <c r="A46" s="88" t="s">
        <v>26</v>
      </c>
      <c r="C46" s="35" t="s">
        <v>26</v>
      </c>
      <c r="D46">
        <v>100000</v>
      </c>
      <c r="E46">
        <v>10000</v>
      </c>
      <c r="F46">
        <v>10000</v>
      </c>
      <c r="G46">
        <v>10000</v>
      </c>
      <c r="H46">
        <v>10000</v>
      </c>
      <c r="I46">
        <v>100000</v>
      </c>
      <c r="J46"/>
      <c r="K46">
        <v>1000</v>
      </c>
      <c r="L46">
        <v>10000</v>
      </c>
      <c r="M46" s="159">
        <v>10000</v>
      </c>
      <c r="O46" s="35" t="s">
        <v>26</v>
      </c>
      <c r="P46">
        <v>100000</v>
      </c>
      <c r="Q46">
        <v>10000</v>
      </c>
      <c r="R46">
        <v>10000</v>
      </c>
      <c r="S46">
        <v>10000</v>
      </c>
      <c r="T46">
        <v>10000</v>
      </c>
      <c r="U46">
        <v>100000</v>
      </c>
      <c r="V46"/>
      <c r="W46">
        <v>1000</v>
      </c>
      <c r="X46">
        <v>10000</v>
      </c>
      <c r="Y46" s="159">
        <v>10000</v>
      </c>
      <c r="AA46" s="35" t="s">
        <v>26</v>
      </c>
      <c r="AB46">
        <v>100000</v>
      </c>
      <c r="AC46">
        <v>10000</v>
      </c>
      <c r="AD46">
        <v>10000</v>
      </c>
      <c r="AE46">
        <v>10000</v>
      </c>
      <c r="AF46">
        <v>10000</v>
      </c>
      <c r="AG46">
        <v>100000</v>
      </c>
      <c r="AH46"/>
      <c r="AI46">
        <v>1000</v>
      </c>
      <c r="AJ46">
        <v>10000</v>
      </c>
      <c r="AK46" s="159">
        <v>10000</v>
      </c>
      <c r="AM46" s="35" t="s">
        <v>26</v>
      </c>
      <c r="AN46"/>
      <c r="AO46"/>
      <c r="AP46"/>
      <c r="AQ46"/>
      <c r="AR46"/>
      <c r="AS46"/>
      <c r="AT46"/>
      <c r="AU46"/>
      <c r="AV46"/>
      <c r="AW46" s="36"/>
      <c r="AZ46" s="35" t="s">
        <v>26</v>
      </c>
      <c r="BA46">
        <v>100000</v>
      </c>
      <c r="BB46">
        <v>100000</v>
      </c>
      <c r="BC46">
        <v>10000</v>
      </c>
      <c r="BD46"/>
      <c r="BE46">
        <v>10000</v>
      </c>
      <c r="BF46"/>
      <c r="BG46"/>
      <c r="BH46"/>
      <c r="BI46">
        <v>10000</v>
      </c>
      <c r="BJ46" s="36">
        <v>10000</v>
      </c>
      <c r="BM46" s="35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9"/>
      <c r="BY46" s="38"/>
      <c r="BZ46" s="38"/>
      <c r="CA46" s="38"/>
      <c r="CB46" s="38"/>
      <c r="CC46" s="38"/>
      <c r="CD46" s="38"/>
      <c r="CE46" s="38"/>
      <c r="CF46" s="38"/>
      <c r="CG46" s="38"/>
      <c r="CH46" s="38"/>
    </row>
    <row r="47" spans="1:86" x14ac:dyDescent="0.25">
      <c r="A47" s="88" t="s">
        <v>51</v>
      </c>
      <c r="C47" s="35" t="s">
        <v>51</v>
      </c>
      <c r="D47"/>
      <c r="E47"/>
      <c r="F47"/>
      <c r="G47"/>
      <c r="H47"/>
      <c r="I47"/>
      <c r="J47"/>
      <c r="K47"/>
      <c r="L47"/>
      <c r="M47" s="159"/>
      <c r="O47" s="35" t="s">
        <v>51</v>
      </c>
      <c r="P47"/>
      <c r="Q47"/>
      <c r="R47"/>
      <c r="S47"/>
      <c r="T47"/>
      <c r="U47"/>
      <c r="V47"/>
      <c r="W47"/>
      <c r="X47"/>
      <c r="Y47" s="159"/>
      <c r="AA47" s="35" t="s">
        <v>51</v>
      </c>
      <c r="AB47"/>
      <c r="AC47"/>
      <c r="AD47"/>
      <c r="AE47"/>
      <c r="AF47"/>
      <c r="AG47"/>
      <c r="AH47"/>
      <c r="AI47"/>
      <c r="AJ47"/>
      <c r="AK47" s="159"/>
      <c r="AM47" s="35" t="s">
        <v>51</v>
      </c>
      <c r="AN47"/>
      <c r="AO47"/>
      <c r="AP47"/>
      <c r="AQ47"/>
      <c r="AR47"/>
      <c r="AS47"/>
      <c r="AT47"/>
      <c r="AU47"/>
      <c r="AV47"/>
      <c r="AW47" s="36"/>
      <c r="AZ47" s="35" t="s">
        <v>51</v>
      </c>
      <c r="BA47"/>
      <c r="BB47"/>
      <c r="BC47"/>
      <c r="BD47"/>
      <c r="BE47"/>
      <c r="BF47"/>
      <c r="BG47"/>
      <c r="BH47"/>
      <c r="BI47"/>
      <c r="BJ47" s="36"/>
      <c r="BM47" s="35" t="s">
        <v>51</v>
      </c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7"/>
      <c r="BY47" s="38"/>
      <c r="BZ47" s="38"/>
      <c r="CA47" s="38"/>
      <c r="CB47" s="38"/>
      <c r="CC47" s="38"/>
      <c r="CD47" s="38"/>
      <c r="CE47" s="38"/>
      <c r="CF47" s="38"/>
      <c r="CG47" s="38"/>
      <c r="CH47" s="38"/>
    </row>
    <row r="48" spans="1:86" x14ac:dyDescent="0.25">
      <c r="A48" s="88" t="s">
        <v>32</v>
      </c>
      <c r="C48" s="35" t="s">
        <v>32</v>
      </c>
      <c r="D48">
        <v>100000</v>
      </c>
      <c r="E48">
        <v>100000</v>
      </c>
      <c r="F48">
        <v>10000</v>
      </c>
      <c r="G48"/>
      <c r="H48">
        <v>10000</v>
      </c>
      <c r="I48"/>
      <c r="J48">
        <v>1000</v>
      </c>
      <c r="K48">
        <v>10000</v>
      </c>
      <c r="L48">
        <v>1000</v>
      </c>
      <c r="M48" s="159"/>
      <c r="O48" s="35" t="s">
        <v>32</v>
      </c>
      <c r="P48">
        <v>100000</v>
      </c>
      <c r="Q48">
        <v>100000</v>
      </c>
      <c r="R48">
        <v>10000</v>
      </c>
      <c r="S48"/>
      <c r="T48">
        <v>10000</v>
      </c>
      <c r="U48"/>
      <c r="V48">
        <v>1000</v>
      </c>
      <c r="W48">
        <v>1000</v>
      </c>
      <c r="X48">
        <v>1000</v>
      </c>
      <c r="Y48" s="159"/>
      <c r="AA48" s="35" t="s">
        <v>32</v>
      </c>
      <c r="AB48">
        <v>100000</v>
      </c>
      <c r="AC48">
        <v>100000</v>
      </c>
      <c r="AD48">
        <v>10000</v>
      </c>
      <c r="AE48"/>
      <c r="AF48">
        <v>10000</v>
      </c>
      <c r="AG48"/>
      <c r="AH48">
        <v>1000</v>
      </c>
      <c r="AI48">
        <v>1000</v>
      </c>
      <c r="AJ48">
        <v>1000</v>
      </c>
      <c r="AK48" s="159"/>
      <c r="AM48" s="35" t="s">
        <v>32</v>
      </c>
      <c r="AN48">
        <v>20000</v>
      </c>
      <c r="AO48">
        <v>20000</v>
      </c>
      <c r="AP48">
        <v>10000</v>
      </c>
      <c r="AQ48"/>
      <c r="AR48">
        <v>10000</v>
      </c>
      <c r="AS48"/>
      <c r="AT48"/>
      <c r="AU48">
        <v>1000</v>
      </c>
      <c r="AV48">
        <v>1000</v>
      </c>
      <c r="AW48" s="36"/>
      <c r="AZ48" s="35" t="s">
        <v>32</v>
      </c>
      <c r="BA48">
        <v>20000</v>
      </c>
      <c r="BB48">
        <v>20000</v>
      </c>
      <c r="BC48">
        <v>1000</v>
      </c>
      <c r="BD48"/>
      <c r="BE48">
        <v>1000</v>
      </c>
      <c r="BF48"/>
      <c r="BG48">
        <v>1000</v>
      </c>
      <c r="BH48">
        <v>1000</v>
      </c>
      <c r="BI48">
        <v>1000</v>
      </c>
      <c r="BJ48" s="36"/>
      <c r="BM48" s="35" t="s">
        <v>32</v>
      </c>
      <c r="BN48" s="38">
        <v>10000</v>
      </c>
      <c r="BO48" s="38">
        <v>10000</v>
      </c>
      <c r="BP48" s="38">
        <v>1000</v>
      </c>
      <c r="BQ48" s="38"/>
      <c r="BR48" s="38">
        <v>1000</v>
      </c>
      <c r="BS48" s="38"/>
      <c r="BT48" s="38">
        <v>1000</v>
      </c>
      <c r="BU48" s="38">
        <v>1000</v>
      </c>
      <c r="BV48" s="38">
        <v>1000</v>
      </c>
      <c r="BW48" s="38"/>
      <c r="BX48" s="39"/>
      <c r="BY48" s="38">
        <v>10000</v>
      </c>
      <c r="BZ48" s="38">
        <v>10000</v>
      </c>
      <c r="CA48" s="38">
        <v>1000</v>
      </c>
      <c r="CB48" s="38"/>
      <c r="CC48" s="38">
        <v>1000</v>
      </c>
      <c r="CD48" s="38"/>
      <c r="CE48" s="38">
        <v>1000</v>
      </c>
      <c r="CF48" s="38">
        <v>1000</v>
      </c>
      <c r="CG48" s="38">
        <v>1000</v>
      </c>
      <c r="CH48" s="38"/>
    </row>
    <row r="49" spans="1:86" x14ac:dyDescent="0.25">
      <c r="A49" s="88" t="s">
        <v>60</v>
      </c>
      <c r="C49" s="35" t="s">
        <v>60</v>
      </c>
      <c r="D49">
        <v>100000</v>
      </c>
      <c r="E49">
        <v>10000</v>
      </c>
      <c r="F49"/>
      <c r="G49"/>
      <c r="H49"/>
      <c r="I49"/>
      <c r="J49">
        <v>32</v>
      </c>
      <c r="K49">
        <v>200</v>
      </c>
      <c r="L49">
        <v>10000</v>
      </c>
      <c r="M49" s="159"/>
      <c r="O49" s="35" t="s">
        <v>60</v>
      </c>
      <c r="P49">
        <v>100000</v>
      </c>
      <c r="Q49">
        <v>10000</v>
      </c>
      <c r="R49"/>
      <c r="S49"/>
      <c r="T49"/>
      <c r="U49"/>
      <c r="V49">
        <v>32</v>
      </c>
      <c r="W49">
        <v>200</v>
      </c>
      <c r="X49">
        <v>10000</v>
      </c>
      <c r="Y49" s="159"/>
      <c r="AA49" s="35" t="s">
        <v>60</v>
      </c>
      <c r="AB49">
        <v>10000</v>
      </c>
      <c r="AC49">
        <v>10000</v>
      </c>
      <c r="AD49"/>
      <c r="AE49"/>
      <c r="AF49"/>
      <c r="AG49"/>
      <c r="AH49">
        <v>32</v>
      </c>
      <c r="AI49">
        <v>200</v>
      </c>
      <c r="AJ49">
        <v>10000</v>
      </c>
      <c r="AK49" s="159"/>
      <c r="AM49" s="35" t="s">
        <v>60</v>
      </c>
      <c r="AN49">
        <v>10000</v>
      </c>
      <c r="AO49">
        <v>10000</v>
      </c>
      <c r="AP49"/>
      <c r="AQ49">
        <v>1000</v>
      </c>
      <c r="AR49"/>
      <c r="AS49"/>
      <c r="AT49"/>
      <c r="AU49">
        <v>32</v>
      </c>
      <c r="AV49">
        <v>10000</v>
      </c>
      <c r="AW49" s="36"/>
      <c r="AZ49" s="35" t="s">
        <v>60</v>
      </c>
      <c r="BA49">
        <v>10000</v>
      </c>
      <c r="BB49">
        <v>3000</v>
      </c>
      <c r="BC49"/>
      <c r="BD49">
        <v>1000</v>
      </c>
      <c r="BE49"/>
      <c r="BF49"/>
      <c r="BG49">
        <v>32</v>
      </c>
      <c r="BH49">
        <v>200</v>
      </c>
      <c r="BI49">
        <v>10000</v>
      </c>
      <c r="BJ49" s="36"/>
      <c r="BM49" s="35" t="s">
        <v>60</v>
      </c>
      <c r="BN49" s="38">
        <v>10000</v>
      </c>
      <c r="BO49" s="38">
        <v>3000</v>
      </c>
      <c r="BP49" s="38"/>
      <c r="BQ49" s="38">
        <v>1000</v>
      </c>
      <c r="BR49" s="38"/>
      <c r="BS49" s="38"/>
      <c r="BT49" s="38">
        <v>32</v>
      </c>
      <c r="BU49" s="38">
        <v>200</v>
      </c>
      <c r="BV49" s="38">
        <v>10000</v>
      </c>
      <c r="BW49" s="38"/>
      <c r="BX49" s="39"/>
      <c r="BY49" s="38">
        <v>10000</v>
      </c>
      <c r="BZ49" s="38">
        <v>3000</v>
      </c>
      <c r="CA49" s="38"/>
      <c r="CB49" s="38">
        <v>1000</v>
      </c>
      <c r="CC49" s="38"/>
      <c r="CD49" s="38"/>
      <c r="CE49" s="38">
        <v>32</v>
      </c>
      <c r="CF49" s="38">
        <v>200</v>
      </c>
      <c r="CG49" s="38">
        <v>10000</v>
      </c>
      <c r="CH49" s="38"/>
    </row>
    <row r="50" spans="1:86" x14ac:dyDescent="0.25">
      <c r="A50" s="88" t="s">
        <v>52</v>
      </c>
      <c r="C50" s="35" t="s">
        <v>52</v>
      </c>
      <c r="D50">
        <v>100000</v>
      </c>
      <c r="E50">
        <v>10000</v>
      </c>
      <c r="F50"/>
      <c r="G50"/>
      <c r="H50">
        <v>100000</v>
      </c>
      <c r="I50"/>
      <c r="J50"/>
      <c r="K50"/>
      <c r="L50">
        <v>10000</v>
      </c>
      <c r="M50" s="159"/>
      <c r="O50" s="35" t="s">
        <v>52</v>
      </c>
      <c r="P50">
        <v>100000</v>
      </c>
      <c r="Q50">
        <v>10000</v>
      </c>
      <c r="R50"/>
      <c r="S50"/>
      <c r="T50">
        <v>100000</v>
      </c>
      <c r="U50"/>
      <c r="V50"/>
      <c r="W50"/>
      <c r="X50">
        <v>10000</v>
      </c>
      <c r="Y50" s="159"/>
      <c r="AA50" s="35" t="s">
        <v>52</v>
      </c>
      <c r="AB50">
        <v>100000</v>
      </c>
      <c r="AC50">
        <v>10000</v>
      </c>
      <c r="AD50"/>
      <c r="AE50"/>
      <c r="AF50">
        <v>100000</v>
      </c>
      <c r="AG50"/>
      <c r="AH50"/>
      <c r="AI50"/>
      <c r="AJ50">
        <v>10000</v>
      </c>
      <c r="AK50" s="159"/>
      <c r="AM50" s="35" t="s">
        <v>52</v>
      </c>
      <c r="AN50">
        <v>10000</v>
      </c>
      <c r="AO50">
        <v>10000</v>
      </c>
      <c r="AP50"/>
      <c r="AQ50"/>
      <c r="AR50">
        <v>10000</v>
      </c>
      <c r="AS50"/>
      <c r="AT50"/>
      <c r="AU50"/>
      <c r="AV50">
        <v>10000</v>
      </c>
      <c r="AW50" s="36"/>
      <c r="AZ50" s="35" t="s">
        <v>52</v>
      </c>
      <c r="BA50">
        <v>10000</v>
      </c>
      <c r="BB50">
        <v>10000</v>
      </c>
      <c r="BC50"/>
      <c r="BD50"/>
      <c r="BE50">
        <v>10000</v>
      </c>
      <c r="BF50"/>
      <c r="BG50"/>
      <c r="BH50"/>
      <c r="BI50">
        <v>10000</v>
      </c>
      <c r="BJ50" s="36"/>
      <c r="BM50" s="35" t="s">
        <v>52</v>
      </c>
      <c r="BN50" s="38">
        <v>10000</v>
      </c>
      <c r="BO50" s="38">
        <v>10000</v>
      </c>
      <c r="BP50" s="36">
        <v>1000</v>
      </c>
      <c r="BQ50" s="38"/>
      <c r="BR50" s="38">
        <v>10000</v>
      </c>
      <c r="BS50" s="38"/>
      <c r="BT50" s="38"/>
      <c r="BU50" s="38"/>
      <c r="BV50" s="38">
        <v>10000</v>
      </c>
      <c r="BW50" s="38"/>
      <c r="BX50" s="39"/>
      <c r="BY50" s="38">
        <v>10000</v>
      </c>
      <c r="BZ50" s="38">
        <v>10000</v>
      </c>
      <c r="CA50" s="38">
        <v>1000</v>
      </c>
      <c r="CB50" s="38"/>
      <c r="CC50" s="38">
        <v>10000</v>
      </c>
      <c r="CD50" s="38"/>
      <c r="CE50" s="38"/>
      <c r="CF50" s="38"/>
      <c r="CG50" s="38">
        <v>10000</v>
      </c>
      <c r="CH50" s="38"/>
    </row>
    <row r="51" spans="1:86" x14ac:dyDescent="0.25">
      <c r="A51" s="88" t="s">
        <v>36</v>
      </c>
      <c r="C51" s="35" t="s">
        <v>36</v>
      </c>
      <c r="D51">
        <v>20000</v>
      </c>
      <c r="E51">
        <v>200000</v>
      </c>
      <c r="F51"/>
      <c r="G51">
        <v>100000</v>
      </c>
      <c r="H51">
        <v>1000</v>
      </c>
      <c r="I51">
        <v>1000</v>
      </c>
      <c r="J51">
        <v>200</v>
      </c>
      <c r="K51">
        <v>2000</v>
      </c>
      <c r="L51">
        <v>1000</v>
      </c>
      <c r="M51" s="159"/>
      <c r="O51" s="35" t="s">
        <v>36</v>
      </c>
      <c r="P51">
        <v>20000</v>
      </c>
      <c r="Q51">
        <v>200000</v>
      </c>
      <c r="R51"/>
      <c r="S51">
        <v>100000</v>
      </c>
      <c r="T51">
        <v>1000</v>
      </c>
      <c r="U51">
        <v>1000</v>
      </c>
      <c r="V51">
        <v>200</v>
      </c>
      <c r="W51">
        <v>1000</v>
      </c>
      <c r="X51">
        <v>1000</v>
      </c>
      <c r="Y51" s="159"/>
      <c r="AA51" s="35" t="s">
        <v>36</v>
      </c>
      <c r="AB51">
        <v>20000</v>
      </c>
      <c r="AC51">
        <v>200000</v>
      </c>
      <c r="AD51"/>
      <c r="AE51">
        <v>10000</v>
      </c>
      <c r="AF51">
        <v>1000</v>
      </c>
      <c r="AG51">
        <v>1000</v>
      </c>
      <c r="AH51">
        <v>100</v>
      </c>
      <c r="AI51">
        <v>1000</v>
      </c>
      <c r="AJ51">
        <v>1000</v>
      </c>
      <c r="AK51" s="159"/>
      <c r="AM51" s="35" t="s">
        <v>36</v>
      </c>
      <c r="AN51">
        <v>20000</v>
      </c>
      <c r="AO51">
        <v>200000</v>
      </c>
      <c r="AP51"/>
      <c r="AQ51">
        <v>10000</v>
      </c>
      <c r="AR51">
        <v>1000</v>
      </c>
      <c r="AS51">
        <v>1000</v>
      </c>
      <c r="AT51">
        <v>100</v>
      </c>
      <c r="AU51">
        <v>100</v>
      </c>
      <c r="AV51">
        <v>1000</v>
      </c>
      <c r="AW51" s="36"/>
      <c r="AZ51" s="35" t="s">
        <v>36</v>
      </c>
      <c r="BA51">
        <v>20000</v>
      </c>
      <c r="BB51">
        <v>200000</v>
      </c>
      <c r="BC51"/>
      <c r="BD51">
        <v>10000</v>
      </c>
      <c r="BE51">
        <v>1000</v>
      </c>
      <c r="BF51">
        <v>1000</v>
      </c>
      <c r="BG51">
        <v>100</v>
      </c>
      <c r="BH51">
        <v>100</v>
      </c>
      <c r="BI51">
        <v>100</v>
      </c>
      <c r="BJ51" s="36">
        <v>100</v>
      </c>
      <c r="BM51" s="35" t="s">
        <v>36</v>
      </c>
      <c r="BN51" s="38">
        <v>20000</v>
      </c>
      <c r="BO51" s="38">
        <v>60000</v>
      </c>
      <c r="BP51" s="38"/>
      <c r="BQ51" s="38">
        <v>1000</v>
      </c>
      <c r="BR51" s="38">
        <v>1000</v>
      </c>
      <c r="BS51" s="38">
        <v>1000</v>
      </c>
      <c r="BT51" s="38">
        <v>100</v>
      </c>
      <c r="BU51" s="38">
        <v>100</v>
      </c>
      <c r="BV51" s="38">
        <v>100</v>
      </c>
      <c r="BW51" s="38">
        <v>100</v>
      </c>
      <c r="BX51" s="39"/>
      <c r="BY51" s="38">
        <v>20000</v>
      </c>
      <c r="BZ51" s="38">
        <v>60000</v>
      </c>
      <c r="CA51" s="38"/>
      <c r="CB51" s="38">
        <v>1000</v>
      </c>
      <c r="CC51" s="38">
        <v>1000</v>
      </c>
      <c r="CD51" s="38">
        <v>1</v>
      </c>
      <c r="CE51" s="38">
        <v>100</v>
      </c>
      <c r="CF51" s="38">
        <v>100</v>
      </c>
      <c r="CG51" s="38">
        <v>100</v>
      </c>
      <c r="CH51" s="38">
        <v>10</v>
      </c>
    </row>
    <row r="52" spans="1:86" x14ac:dyDescent="0.25">
      <c r="A52" s="88" t="s">
        <v>45</v>
      </c>
      <c r="C52" s="35" t="s">
        <v>45</v>
      </c>
      <c r="D52">
        <v>10000</v>
      </c>
      <c r="E52">
        <v>1000</v>
      </c>
      <c r="F52"/>
      <c r="G52">
        <v>1000</v>
      </c>
      <c r="H52">
        <v>1000</v>
      </c>
      <c r="I52">
        <v>1000</v>
      </c>
      <c r="J52"/>
      <c r="K52">
        <v>1000</v>
      </c>
      <c r="L52">
        <v>1000</v>
      </c>
      <c r="M52" s="159"/>
      <c r="O52" s="35" t="s">
        <v>45</v>
      </c>
      <c r="P52">
        <v>10000</v>
      </c>
      <c r="Q52">
        <v>1000</v>
      </c>
      <c r="R52"/>
      <c r="S52">
        <v>1000</v>
      </c>
      <c r="T52">
        <v>1000</v>
      </c>
      <c r="U52">
        <v>1000</v>
      </c>
      <c r="V52"/>
      <c r="W52">
        <v>1000</v>
      </c>
      <c r="X52">
        <v>1000</v>
      </c>
      <c r="Y52" s="159"/>
      <c r="AA52" s="35" t="s">
        <v>45</v>
      </c>
      <c r="AB52">
        <v>10000</v>
      </c>
      <c r="AC52">
        <v>1000</v>
      </c>
      <c r="AD52"/>
      <c r="AE52">
        <v>1000</v>
      </c>
      <c r="AF52">
        <v>1000</v>
      </c>
      <c r="AG52">
        <v>1000</v>
      </c>
      <c r="AH52"/>
      <c r="AI52">
        <v>1000</v>
      </c>
      <c r="AJ52">
        <v>1000</v>
      </c>
      <c r="AK52" s="159"/>
      <c r="AM52" s="35" t="s">
        <v>45</v>
      </c>
      <c r="AN52">
        <v>1000</v>
      </c>
      <c r="AO52">
        <v>1000</v>
      </c>
      <c r="AP52"/>
      <c r="AQ52">
        <v>100</v>
      </c>
      <c r="AR52">
        <v>1000</v>
      </c>
      <c r="AS52">
        <v>8</v>
      </c>
      <c r="AT52"/>
      <c r="AU52"/>
      <c r="AV52">
        <v>100</v>
      </c>
      <c r="AW52" s="36"/>
      <c r="AZ52" s="35" t="s">
        <v>45</v>
      </c>
      <c r="BA52">
        <v>1000</v>
      </c>
      <c r="BB52">
        <v>1000</v>
      </c>
      <c r="BC52"/>
      <c r="BD52">
        <v>100</v>
      </c>
      <c r="BE52">
        <v>1000</v>
      </c>
      <c r="BF52">
        <v>8</v>
      </c>
      <c r="BG52"/>
      <c r="BH52"/>
      <c r="BI52">
        <v>100</v>
      </c>
      <c r="BJ52" s="36"/>
      <c r="BM52" s="35" t="s">
        <v>45</v>
      </c>
      <c r="BN52" s="36">
        <v>1000</v>
      </c>
      <c r="BO52" s="36">
        <v>1000</v>
      </c>
      <c r="BP52" s="36"/>
      <c r="BQ52" s="36">
        <v>100</v>
      </c>
      <c r="BR52" s="36">
        <v>1000</v>
      </c>
      <c r="BS52" s="36">
        <v>8</v>
      </c>
      <c r="BT52" s="36"/>
      <c r="BU52" s="36"/>
      <c r="BV52" s="36">
        <v>100</v>
      </c>
      <c r="BW52" s="36"/>
      <c r="BX52" s="37"/>
      <c r="BY52" s="38">
        <v>1000</v>
      </c>
      <c r="BZ52" s="38">
        <v>1000</v>
      </c>
      <c r="CA52" s="38"/>
      <c r="CB52" s="38">
        <v>100</v>
      </c>
      <c r="CC52" s="38">
        <v>1000</v>
      </c>
      <c r="CD52" s="38">
        <v>8</v>
      </c>
      <c r="CE52" s="38"/>
      <c r="CF52" s="38"/>
      <c r="CG52" s="38">
        <v>100</v>
      </c>
      <c r="CH52" s="38"/>
    </row>
    <row r="53" spans="1:86" x14ac:dyDescent="0.25">
      <c r="A53" s="88" t="s">
        <v>42</v>
      </c>
      <c r="C53" s="35" t="s">
        <v>42</v>
      </c>
      <c r="D53">
        <v>10000</v>
      </c>
      <c r="E53">
        <v>10000</v>
      </c>
      <c r="F53">
        <v>10000</v>
      </c>
      <c r="G53"/>
      <c r="H53">
        <v>10000</v>
      </c>
      <c r="I53">
        <v>10000</v>
      </c>
      <c r="J53">
        <v>1000</v>
      </c>
      <c r="K53">
        <v>1000</v>
      </c>
      <c r="L53">
        <v>10000</v>
      </c>
      <c r="M53" s="159"/>
      <c r="O53" s="35" t="s">
        <v>42</v>
      </c>
      <c r="P53">
        <v>10000</v>
      </c>
      <c r="Q53">
        <v>10000</v>
      </c>
      <c r="R53">
        <v>10000</v>
      </c>
      <c r="S53"/>
      <c r="T53">
        <v>10000</v>
      </c>
      <c r="U53">
        <v>10000</v>
      </c>
      <c r="V53">
        <v>1000</v>
      </c>
      <c r="W53">
        <v>1000</v>
      </c>
      <c r="X53">
        <v>10000</v>
      </c>
      <c r="Y53" s="159"/>
      <c r="AA53" s="35" t="s">
        <v>42</v>
      </c>
      <c r="AB53">
        <v>10000</v>
      </c>
      <c r="AC53">
        <v>10000</v>
      </c>
      <c r="AD53">
        <v>10000</v>
      </c>
      <c r="AE53"/>
      <c r="AF53">
        <v>10000</v>
      </c>
      <c r="AG53">
        <v>1000</v>
      </c>
      <c r="AH53">
        <v>1000</v>
      </c>
      <c r="AI53">
        <v>1000</v>
      </c>
      <c r="AJ53">
        <v>10000</v>
      </c>
      <c r="AK53" s="159"/>
      <c r="AM53" s="35" t="s">
        <v>42</v>
      </c>
      <c r="AN53">
        <v>10000</v>
      </c>
      <c r="AO53">
        <v>10000</v>
      </c>
      <c r="AP53">
        <v>10000</v>
      </c>
      <c r="AQ53"/>
      <c r="AR53">
        <v>10000</v>
      </c>
      <c r="AS53">
        <v>1000</v>
      </c>
      <c r="AT53">
        <v>1000</v>
      </c>
      <c r="AU53">
        <v>1000</v>
      </c>
      <c r="AV53">
        <v>10000</v>
      </c>
      <c r="AW53" s="36"/>
      <c r="AZ53" s="35" t="s">
        <v>42</v>
      </c>
      <c r="BA53">
        <v>10000</v>
      </c>
      <c r="BB53">
        <v>10000</v>
      </c>
      <c r="BC53">
        <v>10000</v>
      </c>
      <c r="BD53"/>
      <c r="BE53">
        <v>10000</v>
      </c>
      <c r="BF53">
        <v>1000</v>
      </c>
      <c r="BG53">
        <v>1000</v>
      </c>
      <c r="BH53">
        <v>1000</v>
      </c>
      <c r="BI53">
        <v>10000</v>
      </c>
      <c r="BJ53" s="36"/>
      <c r="BM53" s="35" t="s">
        <v>42</v>
      </c>
      <c r="BN53" s="38"/>
      <c r="BO53" s="38">
        <v>10000</v>
      </c>
      <c r="BP53" s="38">
        <v>10000</v>
      </c>
      <c r="BQ53" s="38"/>
      <c r="BR53" s="38">
        <v>10000</v>
      </c>
      <c r="BS53" s="38">
        <v>1000</v>
      </c>
      <c r="BT53" s="38"/>
      <c r="BU53" s="38"/>
      <c r="BV53" s="38">
        <v>10000</v>
      </c>
      <c r="BW53" s="38"/>
      <c r="BX53" s="39"/>
      <c r="BY53" s="38">
        <v>10000</v>
      </c>
      <c r="BZ53" s="38"/>
      <c r="CA53" s="38"/>
      <c r="CB53" s="38"/>
      <c r="CC53" s="38"/>
      <c r="CD53" s="38"/>
      <c r="CE53" s="38"/>
      <c r="CF53" s="38"/>
      <c r="CG53" s="38"/>
      <c r="CH53" s="38"/>
    </row>
    <row r="54" spans="1:86" x14ac:dyDescent="0.25">
      <c r="A54" s="88" t="s">
        <v>31</v>
      </c>
      <c r="C54" s="35" t="s">
        <v>31</v>
      </c>
      <c r="D54">
        <v>100000</v>
      </c>
      <c r="E54">
        <v>10000</v>
      </c>
      <c r="F54">
        <v>1000</v>
      </c>
      <c r="G54"/>
      <c r="H54"/>
      <c r="I54"/>
      <c r="J54">
        <v>250</v>
      </c>
      <c r="K54">
        <v>1000</v>
      </c>
      <c r="L54"/>
      <c r="M54" s="159"/>
      <c r="O54" s="35" t="s">
        <v>31</v>
      </c>
      <c r="P54">
        <v>10000</v>
      </c>
      <c r="Q54">
        <v>10000</v>
      </c>
      <c r="R54">
        <v>1000</v>
      </c>
      <c r="S54"/>
      <c r="T54"/>
      <c r="U54"/>
      <c r="V54">
        <v>250</v>
      </c>
      <c r="W54">
        <v>1000</v>
      </c>
      <c r="X54"/>
      <c r="Y54" s="159"/>
      <c r="AA54" s="35" t="s">
        <v>31</v>
      </c>
      <c r="AB54">
        <v>10000</v>
      </c>
      <c r="AC54">
        <v>10000</v>
      </c>
      <c r="AD54">
        <v>1000</v>
      </c>
      <c r="AE54"/>
      <c r="AF54"/>
      <c r="AG54"/>
      <c r="AH54">
        <v>250</v>
      </c>
      <c r="AI54">
        <v>1000</v>
      </c>
      <c r="AJ54"/>
      <c r="AK54" s="159"/>
      <c r="AM54" s="35" t="s">
        <v>31</v>
      </c>
      <c r="AN54">
        <v>10000</v>
      </c>
      <c r="AO54">
        <v>10000</v>
      </c>
      <c r="AP54">
        <v>1000</v>
      </c>
      <c r="AQ54"/>
      <c r="AR54"/>
      <c r="AS54"/>
      <c r="AT54">
        <v>250</v>
      </c>
      <c r="AU54">
        <v>250</v>
      </c>
      <c r="AV54"/>
      <c r="AW54" s="36"/>
      <c r="AZ54" s="35" t="s">
        <v>31</v>
      </c>
      <c r="BA54">
        <v>10000</v>
      </c>
      <c r="BB54">
        <v>1000</v>
      </c>
      <c r="BC54">
        <v>1000</v>
      </c>
      <c r="BD54"/>
      <c r="BE54"/>
      <c r="BF54"/>
      <c r="BG54">
        <v>250</v>
      </c>
      <c r="BH54">
        <v>1000</v>
      </c>
      <c r="BI54"/>
      <c r="BJ54" s="36"/>
      <c r="BM54" s="35" t="s">
        <v>31</v>
      </c>
      <c r="BN54" s="38">
        <v>10000</v>
      </c>
      <c r="BO54" s="38">
        <v>1000</v>
      </c>
      <c r="BP54" s="38">
        <v>1000</v>
      </c>
      <c r="BQ54" s="38"/>
      <c r="BR54" s="38"/>
      <c r="BS54" s="38"/>
      <c r="BT54" s="38">
        <v>250</v>
      </c>
      <c r="BU54" s="38">
        <v>1000</v>
      </c>
      <c r="BV54" s="38"/>
      <c r="BW54" s="38"/>
      <c r="BX54" s="39"/>
      <c r="BY54" s="38">
        <v>10000</v>
      </c>
      <c r="BZ54" s="38">
        <v>1000</v>
      </c>
      <c r="CA54" s="38">
        <v>1000</v>
      </c>
      <c r="CB54" s="38"/>
      <c r="CC54" s="38"/>
      <c r="CD54" s="38"/>
      <c r="CE54" s="38">
        <v>240</v>
      </c>
      <c r="CF54" s="38">
        <v>100</v>
      </c>
      <c r="CG54" s="38"/>
      <c r="CH54" s="38"/>
    </row>
    <row r="55" spans="1:86" x14ac:dyDescent="0.25">
      <c r="A55" s="88" t="s">
        <v>49</v>
      </c>
      <c r="C55" s="35" t="s">
        <v>49</v>
      </c>
      <c r="D55">
        <v>20000</v>
      </c>
      <c r="E55">
        <v>300</v>
      </c>
      <c r="F55"/>
      <c r="G55"/>
      <c r="H55">
        <v>300</v>
      </c>
      <c r="I55"/>
      <c r="J55"/>
      <c r="K55"/>
      <c r="L55"/>
      <c r="M55" s="159"/>
      <c r="O55" s="35" t="s">
        <v>49</v>
      </c>
      <c r="P55">
        <v>20000</v>
      </c>
      <c r="Q55">
        <v>300</v>
      </c>
      <c r="R55"/>
      <c r="S55"/>
      <c r="T55">
        <v>300</v>
      </c>
      <c r="U55"/>
      <c r="V55"/>
      <c r="W55"/>
      <c r="X55"/>
      <c r="Y55" s="159"/>
      <c r="AA55" s="35" t="s">
        <v>49</v>
      </c>
      <c r="AB55">
        <v>20000</v>
      </c>
      <c r="AC55">
        <v>300</v>
      </c>
      <c r="AD55"/>
      <c r="AE55"/>
      <c r="AF55">
        <v>300</v>
      </c>
      <c r="AG55"/>
      <c r="AH55"/>
      <c r="AI55"/>
      <c r="AJ55"/>
      <c r="AK55" s="159"/>
      <c r="AM55" s="35" t="s">
        <v>49</v>
      </c>
      <c r="AN55">
        <v>10000</v>
      </c>
      <c r="AO55">
        <v>300</v>
      </c>
      <c r="AP55"/>
      <c r="AQ55"/>
      <c r="AR55">
        <v>300</v>
      </c>
      <c r="AS55"/>
      <c r="AT55"/>
      <c r="AU55"/>
      <c r="AV55"/>
      <c r="AW55" s="36"/>
      <c r="AZ55" s="35" t="s">
        <v>49</v>
      </c>
      <c r="BA55">
        <v>10000</v>
      </c>
      <c r="BB55">
        <v>300</v>
      </c>
      <c r="BC55"/>
      <c r="BD55"/>
      <c r="BE55">
        <v>300</v>
      </c>
      <c r="BF55"/>
      <c r="BG55"/>
      <c r="BH55"/>
      <c r="BI55"/>
      <c r="BJ55" s="36"/>
      <c r="BM55" s="35" t="s">
        <v>49</v>
      </c>
      <c r="BN55" s="36">
        <v>10000</v>
      </c>
      <c r="BO55" s="36">
        <v>400</v>
      </c>
      <c r="BP55" s="36"/>
      <c r="BQ55" s="36"/>
      <c r="BR55" s="36">
        <v>100</v>
      </c>
      <c r="BS55" s="36"/>
      <c r="BT55" s="36"/>
      <c r="BU55" s="36"/>
      <c r="BV55" s="36"/>
      <c r="BW55" s="36"/>
      <c r="BX55" s="37"/>
      <c r="BY55" s="38">
        <v>10000</v>
      </c>
      <c r="BZ55" s="38">
        <v>400</v>
      </c>
      <c r="CA55" s="38"/>
      <c r="CB55" s="38"/>
      <c r="CC55" s="38">
        <v>100</v>
      </c>
      <c r="CD55" s="38"/>
      <c r="CE55" s="38"/>
      <c r="CF55" s="38"/>
      <c r="CG55" s="38"/>
      <c r="CH55" s="38"/>
    </row>
    <row r="56" spans="1:86" x14ac:dyDescent="0.25">
      <c r="A56" s="88" t="s">
        <v>46</v>
      </c>
      <c r="C56" s="35" t="s">
        <v>46</v>
      </c>
      <c r="D56">
        <v>100000</v>
      </c>
      <c r="E56">
        <v>200000</v>
      </c>
      <c r="F56">
        <v>10000</v>
      </c>
      <c r="G56">
        <v>10000</v>
      </c>
      <c r="H56">
        <v>1000</v>
      </c>
      <c r="I56">
        <v>1000</v>
      </c>
      <c r="J56">
        <v>1000</v>
      </c>
      <c r="K56">
        <v>1000</v>
      </c>
      <c r="L56">
        <v>10000</v>
      </c>
      <c r="M56" s="159"/>
      <c r="O56" s="35" t="s">
        <v>46</v>
      </c>
      <c r="P56">
        <v>100000</v>
      </c>
      <c r="Q56">
        <v>200000</v>
      </c>
      <c r="R56">
        <v>10000</v>
      </c>
      <c r="S56">
        <v>10000</v>
      </c>
      <c r="T56">
        <v>1000</v>
      </c>
      <c r="U56">
        <v>1000</v>
      </c>
      <c r="V56">
        <v>1000</v>
      </c>
      <c r="W56">
        <v>1000</v>
      </c>
      <c r="X56">
        <v>10000</v>
      </c>
      <c r="Y56" s="159"/>
      <c r="AA56" s="35" t="s">
        <v>46</v>
      </c>
      <c r="AB56">
        <v>100000</v>
      </c>
      <c r="AC56">
        <v>100000</v>
      </c>
      <c r="AD56">
        <v>20000</v>
      </c>
      <c r="AE56">
        <v>10000</v>
      </c>
      <c r="AF56">
        <v>1000</v>
      </c>
      <c r="AG56">
        <v>1000</v>
      </c>
      <c r="AH56">
        <v>1000</v>
      </c>
      <c r="AI56">
        <v>1000</v>
      </c>
      <c r="AJ56">
        <v>10000</v>
      </c>
      <c r="AK56" s="159"/>
      <c r="AM56" s="35" t="s">
        <v>46</v>
      </c>
      <c r="AN56">
        <v>100000</v>
      </c>
      <c r="AO56">
        <v>100000</v>
      </c>
      <c r="AP56">
        <v>20000</v>
      </c>
      <c r="AQ56">
        <v>10000</v>
      </c>
      <c r="AR56">
        <v>1000</v>
      </c>
      <c r="AS56">
        <v>1000</v>
      </c>
      <c r="AT56">
        <v>1000</v>
      </c>
      <c r="AU56">
        <v>1000</v>
      </c>
      <c r="AV56">
        <v>10000</v>
      </c>
      <c r="AW56" s="36"/>
      <c r="AZ56" s="35" t="s">
        <v>46</v>
      </c>
      <c r="BA56">
        <v>20000</v>
      </c>
      <c r="BB56">
        <v>40000</v>
      </c>
      <c r="BC56">
        <v>10000</v>
      </c>
      <c r="BD56">
        <v>10000</v>
      </c>
      <c r="BE56">
        <v>1000</v>
      </c>
      <c r="BF56">
        <v>1000</v>
      </c>
      <c r="BG56"/>
      <c r="BH56">
        <v>1000</v>
      </c>
      <c r="BI56">
        <v>10000</v>
      </c>
      <c r="BJ56" s="36"/>
      <c r="BM56" s="35" t="s">
        <v>46</v>
      </c>
      <c r="BN56" s="38"/>
      <c r="BO56" s="38"/>
      <c r="BP56" s="38">
        <v>10000</v>
      </c>
      <c r="BQ56" s="38">
        <v>10000</v>
      </c>
      <c r="BR56" s="38">
        <v>1000</v>
      </c>
      <c r="BS56" s="38">
        <v>1000</v>
      </c>
      <c r="BT56" s="38"/>
      <c r="BU56" s="38">
        <v>1000</v>
      </c>
      <c r="BV56" s="38">
        <v>10000</v>
      </c>
      <c r="BW56" s="38"/>
      <c r="BX56" s="39"/>
      <c r="BY56" s="38">
        <v>20000</v>
      </c>
      <c r="BZ56" s="38">
        <v>40000</v>
      </c>
      <c r="CA56" s="38">
        <v>2000</v>
      </c>
      <c r="CB56" s="38"/>
      <c r="CC56" s="38"/>
      <c r="CD56" s="38"/>
      <c r="CE56" s="38"/>
      <c r="CF56" s="38"/>
      <c r="CG56" s="38"/>
      <c r="CH56" s="38"/>
    </row>
    <row r="57" spans="1:86" x14ac:dyDescent="0.25">
      <c r="A57" s="88" t="s">
        <v>81</v>
      </c>
      <c r="C57" s="98" t="s">
        <v>24</v>
      </c>
      <c r="D57" s="99">
        <v>10000</v>
      </c>
      <c r="E57" s="99">
        <v>100000</v>
      </c>
      <c r="F57" s="99">
        <v>1000</v>
      </c>
      <c r="G57">
        <v>100000</v>
      </c>
      <c r="H57" s="99">
        <v>1000</v>
      </c>
      <c r="I57">
        <v>1000</v>
      </c>
      <c r="J57" s="99">
        <v>1000</v>
      </c>
      <c r="K57" s="99">
        <v>1000</v>
      </c>
      <c r="L57" s="99">
        <v>10000</v>
      </c>
      <c r="M57" s="160"/>
      <c r="O57" s="98" t="s">
        <v>24</v>
      </c>
      <c r="P57" s="99">
        <v>10000</v>
      </c>
      <c r="Q57" s="99">
        <v>100000</v>
      </c>
      <c r="R57" s="99">
        <v>1000</v>
      </c>
      <c r="S57">
        <v>100000</v>
      </c>
      <c r="T57" s="99">
        <v>1000</v>
      </c>
      <c r="U57">
        <v>1000</v>
      </c>
      <c r="V57" s="99">
        <v>1000</v>
      </c>
      <c r="W57" s="99">
        <v>1000</v>
      </c>
      <c r="X57" s="99">
        <v>10000</v>
      </c>
      <c r="Y57" s="160"/>
      <c r="AA57" s="98" t="s">
        <v>24</v>
      </c>
      <c r="AB57" s="99">
        <v>10000</v>
      </c>
      <c r="AC57" s="99">
        <v>100000</v>
      </c>
      <c r="AD57" s="99">
        <v>1000</v>
      </c>
      <c r="AE57">
        <v>100000</v>
      </c>
      <c r="AF57" s="99">
        <v>1000</v>
      </c>
      <c r="AG57">
        <v>1000</v>
      </c>
      <c r="AH57" s="99">
        <v>1000</v>
      </c>
      <c r="AI57" s="99">
        <v>1000</v>
      </c>
      <c r="AJ57" s="99">
        <v>10000</v>
      </c>
      <c r="AK57" s="160"/>
      <c r="AM57" s="98" t="s">
        <v>24</v>
      </c>
      <c r="AN57" s="99">
        <v>10000</v>
      </c>
      <c r="AO57" s="99">
        <v>100000</v>
      </c>
      <c r="AP57" s="99">
        <v>1000</v>
      </c>
      <c r="AQ57" s="99">
        <v>100000</v>
      </c>
      <c r="AR57" s="99">
        <v>1000</v>
      </c>
      <c r="AS57" s="99">
        <v>1000</v>
      </c>
      <c r="AT57" s="99"/>
      <c r="AU57" s="99">
        <v>1000</v>
      </c>
      <c r="AV57" s="99">
        <v>10000</v>
      </c>
      <c r="AW57" s="100"/>
      <c r="AZ57" s="35" t="s">
        <v>55</v>
      </c>
      <c r="BA57">
        <v>10000</v>
      </c>
      <c r="BB57">
        <v>10000</v>
      </c>
      <c r="BC57">
        <v>10000</v>
      </c>
      <c r="BD57"/>
      <c r="BE57">
        <v>10000</v>
      </c>
      <c r="BF57">
        <v>1000</v>
      </c>
      <c r="BG57"/>
      <c r="BH57"/>
      <c r="BI57">
        <v>1000</v>
      </c>
      <c r="BJ57" s="36"/>
      <c r="BM57" s="35" t="s">
        <v>55</v>
      </c>
      <c r="BN57" s="38">
        <v>10000</v>
      </c>
      <c r="BO57" s="38">
        <v>10000</v>
      </c>
      <c r="BP57" s="38">
        <v>10000</v>
      </c>
      <c r="BQ57" s="38"/>
      <c r="BR57" s="38">
        <v>10000</v>
      </c>
      <c r="BS57" s="38"/>
      <c r="BT57" s="38"/>
      <c r="BU57" s="38"/>
      <c r="BV57" s="38"/>
      <c r="BW57" s="38"/>
      <c r="BX57" s="39"/>
      <c r="BY57" s="38"/>
      <c r="BZ57" s="38"/>
      <c r="CA57" s="38"/>
      <c r="CB57" s="38"/>
      <c r="CC57" s="38"/>
      <c r="CD57" s="38"/>
      <c r="CE57" s="38"/>
      <c r="CF57" s="38"/>
      <c r="CG57" s="38"/>
      <c r="CH57" s="38"/>
    </row>
    <row r="58" spans="1:86" s="99" customFormat="1" x14ac:dyDescent="0.25">
      <c r="A58" s="88" t="s">
        <v>55</v>
      </c>
      <c r="C58" s="35" t="s">
        <v>55</v>
      </c>
      <c r="D58">
        <v>4000</v>
      </c>
      <c r="E58">
        <v>10000</v>
      </c>
      <c r="F58"/>
      <c r="G58"/>
      <c r="H58">
        <v>10000</v>
      </c>
      <c r="I58">
        <v>1000</v>
      </c>
      <c r="J58"/>
      <c r="K58">
        <v>1000</v>
      </c>
      <c r="L58"/>
      <c r="M58" s="159"/>
      <c r="O58" s="35" t="s">
        <v>55</v>
      </c>
      <c r="P58">
        <v>10000</v>
      </c>
      <c r="Q58">
        <v>1000</v>
      </c>
      <c r="R58"/>
      <c r="S58"/>
      <c r="T58">
        <v>1000</v>
      </c>
      <c r="U58">
        <v>1000</v>
      </c>
      <c r="V58"/>
      <c r="W58"/>
      <c r="X58"/>
      <c r="Y58" s="159"/>
      <c r="AA58" s="35" t="s">
        <v>55</v>
      </c>
      <c r="AB58"/>
      <c r="AC58"/>
      <c r="AD58"/>
      <c r="AE58"/>
      <c r="AF58"/>
      <c r="AG58"/>
      <c r="AH58"/>
      <c r="AI58"/>
      <c r="AJ58"/>
      <c r="AK58" s="159"/>
      <c r="AM58" s="35" t="s">
        <v>55</v>
      </c>
      <c r="AN58">
        <v>10000</v>
      </c>
      <c r="AO58">
        <v>1000</v>
      </c>
      <c r="AP58"/>
      <c r="AQ58"/>
      <c r="AR58">
        <v>1000</v>
      </c>
      <c r="AS58">
        <v>1000</v>
      </c>
      <c r="AT58"/>
      <c r="AU58"/>
      <c r="AV58"/>
      <c r="AW58" s="36"/>
      <c r="AZ58" s="98" t="s">
        <v>50</v>
      </c>
      <c r="BA58" s="99">
        <v>20480</v>
      </c>
      <c r="BB58" s="99">
        <v>20480</v>
      </c>
      <c r="BC58" s="99">
        <v>1024</v>
      </c>
      <c r="BE58" s="99">
        <v>10240</v>
      </c>
      <c r="BF58" s="99">
        <v>1024</v>
      </c>
      <c r="BG58" s="99">
        <v>100</v>
      </c>
      <c r="BH58" s="99">
        <v>1024</v>
      </c>
      <c r="BI58" s="99">
        <v>1024</v>
      </c>
      <c r="BJ58" s="100">
        <v>1024</v>
      </c>
      <c r="BM58" s="98" t="s">
        <v>50</v>
      </c>
      <c r="BN58" s="100">
        <v>20480</v>
      </c>
      <c r="BO58" s="100">
        <v>20480</v>
      </c>
      <c r="BP58" s="100">
        <v>1024</v>
      </c>
      <c r="BQ58" s="100"/>
      <c r="BR58" s="100">
        <v>1024</v>
      </c>
      <c r="BS58" s="100">
        <v>1024</v>
      </c>
      <c r="BT58" s="100">
        <v>100</v>
      </c>
      <c r="BU58" s="100">
        <v>1024</v>
      </c>
      <c r="BV58" s="100">
        <v>1024</v>
      </c>
      <c r="BW58" s="100">
        <v>1024</v>
      </c>
      <c r="BX58" s="101"/>
      <c r="BY58" s="102">
        <v>20480</v>
      </c>
      <c r="BZ58" s="102">
        <v>20480</v>
      </c>
      <c r="CA58" s="102">
        <v>1024</v>
      </c>
      <c r="CB58" s="102"/>
      <c r="CC58" s="102">
        <v>1024</v>
      </c>
      <c r="CD58" s="102">
        <v>1024</v>
      </c>
      <c r="CE58" s="102">
        <v>100</v>
      </c>
      <c r="CF58" s="102">
        <v>1024</v>
      </c>
      <c r="CG58" s="102">
        <v>1024</v>
      </c>
      <c r="CH58" s="102">
        <v>1024</v>
      </c>
    </row>
    <row r="59" spans="1:86" s="99" customFormat="1" x14ac:dyDescent="0.25">
      <c r="A59" s="88" t="s">
        <v>50</v>
      </c>
      <c r="C59" s="98" t="s">
        <v>50</v>
      </c>
      <c r="D59" s="99">
        <v>20480</v>
      </c>
      <c r="E59" s="99">
        <v>20480</v>
      </c>
      <c r="F59" s="99">
        <v>10240</v>
      </c>
      <c r="G59"/>
      <c r="H59" s="99">
        <v>20480</v>
      </c>
      <c r="I59">
        <v>1024</v>
      </c>
      <c r="J59" s="99">
        <v>1024</v>
      </c>
      <c r="K59" s="99">
        <v>1024</v>
      </c>
      <c r="L59" s="99">
        <v>1024</v>
      </c>
      <c r="M59" s="160">
        <v>1024</v>
      </c>
      <c r="O59" s="98" t="s">
        <v>50</v>
      </c>
      <c r="P59" s="99">
        <v>20480</v>
      </c>
      <c r="Q59" s="99">
        <v>20480</v>
      </c>
      <c r="R59" s="99">
        <v>10240</v>
      </c>
      <c r="S59"/>
      <c r="T59" s="99">
        <v>20480</v>
      </c>
      <c r="U59">
        <v>10240</v>
      </c>
      <c r="V59" s="99">
        <v>1024</v>
      </c>
      <c r="W59" s="99">
        <v>1024</v>
      </c>
      <c r="X59" s="99">
        <v>1024</v>
      </c>
      <c r="Y59" s="160">
        <v>1024</v>
      </c>
      <c r="AA59" s="98" t="s">
        <v>50</v>
      </c>
      <c r="AB59" s="99">
        <v>20480</v>
      </c>
      <c r="AC59" s="99">
        <v>20480</v>
      </c>
      <c r="AD59" s="99">
        <v>10240</v>
      </c>
      <c r="AE59"/>
      <c r="AF59" s="99">
        <v>20480</v>
      </c>
      <c r="AG59">
        <v>10240</v>
      </c>
      <c r="AH59" s="99">
        <v>1024</v>
      </c>
      <c r="AI59" s="99">
        <v>1024</v>
      </c>
      <c r="AJ59" s="99">
        <v>1024</v>
      </c>
      <c r="AK59" s="160">
        <v>1024</v>
      </c>
      <c r="AM59" s="98" t="s">
        <v>50</v>
      </c>
      <c r="AN59" s="99">
        <v>20480</v>
      </c>
      <c r="AO59" s="99">
        <v>20480</v>
      </c>
      <c r="AP59" s="99">
        <v>1024</v>
      </c>
      <c r="AR59" s="99">
        <v>20480</v>
      </c>
      <c r="AS59" s="99">
        <v>1024</v>
      </c>
      <c r="AU59" s="99">
        <v>1024</v>
      </c>
      <c r="AV59" s="99">
        <v>1024</v>
      </c>
      <c r="AW59" s="100">
        <v>1024</v>
      </c>
      <c r="AZ59" s="98" t="s">
        <v>57</v>
      </c>
      <c r="BA59" s="99">
        <v>1000</v>
      </c>
      <c r="BJ59" s="100"/>
      <c r="BM59" s="98" t="s">
        <v>57</v>
      </c>
      <c r="BN59" s="100">
        <v>1000</v>
      </c>
      <c r="BO59" s="100"/>
      <c r="BP59" s="100"/>
      <c r="BQ59" s="100"/>
      <c r="BR59" s="100"/>
      <c r="BS59" s="100"/>
      <c r="BT59" s="100"/>
      <c r="BU59" s="100"/>
      <c r="BV59" s="100"/>
      <c r="BW59" s="100"/>
      <c r="BX59" s="101"/>
      <c r="BY59" s="102">
        <v>1000</v>
      </c>
      <c r="BZ59" s="102">
        <v>0</v>
      </c>
      <c r="CA59" s="102"/>
      <c r="CB59" s="102"/>
      <c r="CC59" s="102"/>
      <c r="CD59" s="102"/>
      <c r="CE59" s="102"/>
      <c r="CF59" s="102"/>
      <c r="CG59" s="102"/>
      <c r="CH59" s="102"/>
    </row>
    <row r="60" spans="1:86" s="99" customFormat="1" x14ac:dyDescent="0.25">
      <c r="A60" s="88" t="s">
        <v>57</v>
      </c>
      <c r="C60" s="98" t="s">
        <v>57</v>
      </c>
      <c r="G60"/>
      <c r="I60"/>
      <c r="M60" s="160"/>
      <c r="O60" s="98" t="s">
        <v>57</v>
      </c>
      <c r="P60" s="99">
        <v>1000</v>
      </c>
      <c r="S60"/>
      <c r="U60"/>
      <c r="Y60" s="160"/>
      <c r="AA60" s="98" t="s">
        <v>57</v>
      </c>
      <c r="AB60" s="99">
        <v>1000</v>
      </c>
      <c r="AE60"/>
      <c r="AG60"/>
      <c r="AK60" s="160"/>
      <c r="AM60" s="98" t="s">
        <v>57</v>
      </c>
      <c r="AN60" s="99">
        <v>1000</v>
      </c>
      <c r="AW60" s="100"/>
      <c r="AZ60" s="98" t="s">
        <v>29</v>
      </c>
      <c r="BA60" s="99">
        <v>1000</v>
      </c>
      <c r="BB60" s="99">
        <v>100</v>
      </c>
      <c r="BC60" s="99">
        <v>100</v>
      </c>
      <c r="BE60" s="99">
        <v>100</v>
      </c>
      <c r="BI60" s="99">
        <v>100</v>
      </c>
      <c r="BJ60" s="100"/>
      <c r="BM60" s="98" t="s">
        <v>29</v>
      </c>
      <c r="BN60" s="102">
        <v>1000</v>
      </c>
      <c r="BO60" s="102"/>
      <c r="BP60" s="102"/>
      <c r="BQ60" s="102"/>
      <c r="BR60" s="102"/>
      <c r="BS60" s="102"/>
      <c r="BT60" s="102"/>
      <c r="BU60" s="102"/>
      <c r="BV60" s="102">
        <v>100</v>
      </c>
      <c r="BW60" s="102"/>
      <c r="BX60" s="103"/>
      <c r="BY60" s="102">
        <v>1</v>
      </c>
      <c r="BZ60" s="102">
        <v>100</v>
      </c>
      <c r="CA60" s="102">
        <v>100</v>
      </c>
      <c r="CB60" s="102"/>
      <c r="CC60" s="102">
        <v>100</v>
      </c>
      <c r="CD60" s="102"/>
      <c r="CE60" s="102"/>
      <c r="CF60" s="102"/>
      <c r="CG60" s="102"/>
      <c r="CH60" s="102"/>
    </row>
    <row r="61" spans="1:86" s="99" customFormat="1" x14ac:dyDescent="0.25">
      <c r="A61" s="88" t="s">
        <v>29</v>
      </c>
      <c r="C61" s="98" t="s">
        <v>29</v>
      </c>
      <c r="D61" s="99">
        <v>1000</v>
      </c>
      <c r="E61" s="99">
        <v>100</v>
      </c>
      <c r="F61" s="99">
        <v>100</v>
      </c>
      <c r="G61"/>
      <c r="H61" s="99">
        <v>100</v>
      </c>
      <c r="I61"/>
      <c r="L61" s="99">
        <v>100</v>
      </c>
      <c r="M61" s="160"/>
      <c r="O61" s="98" t="s">
        <v>29</v>
      </c>
      <c r="P61" s="99">
        <v>1000</v>
      </c>
      <c r="Q61" s="99">
        <v>100</v>
      </c>
      <c r="R61" s="99">
        <v>100</v>
      </c>
      <c r="S61"/>
      <c r="T61" s="99">
        <v>100</v>
      </c>
      <c r="U61"/>
      <c r="X61" s="99">
        <v>100</v>
      </c>
      <c r="Y61" s="160"/>
      <c r="AA61" s="98" t="s">
        <v>29</v>
      </c>
      <c r="AB61" s="99">
        <v>1000</v>
      </c>
      <c r="AC61" s="99">
        <v>100</v>
      </c>
      <c r="AD61" s="99">
        <v>100</v>
      </c>
      <c r="AE61"/>
      <c r="AF61" s="99">
        <v>100</v>
      </c>
      <c r="AG61"/>
      <c r="AJ61" s="99">
        <v>100</v>
      </c>
      <c r="AK61" s="160"/>
      <c r="AM61" s="98" t="s">
        <v>29</v>
      </c>
      <c r="AN61" s="99">
        <v>1000</v>
      </c>
      <c r="AO61" s="99">
        <v>100</v>
      </c>
      <c r="AP61" s="99">
        <v>100</v>
      </c>
      <c r="AR61" s="99">
        <v>100</v>
      </c>
      <c r="AV61" s="99">
        <v>100</v>
      </c>
      <c r="AW61" s="100"/>
      <c r="AZ61" s="98" t="s">
        <v>24</v>
      </c>
      <c r="BA61" s="99">
        <v>20000</v>
      </c>
      <c r="BB61" s="99">
        <v>10000</v>
      </c>
      <c r="BJ61" s="100"/>
      <c r="BM61" s="98" t="s">
        <v>82</v>
      </c>
      <c r="BN61" s="102">
        <v>20000</v>
      </c>
      <c r="BO61" s="102">
        <v>1000</v>
      </c>
      <c r="BP61" s="102"/>
      <c r="BQ61" s="102"/>
      <c r="BR61" s="102">
        <v>1000</v>
      </c>
      <c r="BS61" s="102"/>
      <c r="BT61" s="102">
        <v>250</v>
      </c>
      <c r="BU61" s="102">
        <v>1000</v>
      </c>
      <c r="BV61" s="102">
        <v>1000</v>
      </c>
      <c r="BW61" s="102"/>
      <c r="BX61" s="103"/>
      <c r="BY61" s="102">
        <v>10000</v>
      </c>
      <c r="BZ61" s="102">
        <v>1000</v>
      </c>
      <c r="CA61" s="102">
        <v>1000</v>
      </c>
      <c r="CB61" s="102">
        <v>100000</v>
      </c>
      <c r="CC61" s="102">
        <v>1000</v>
      </c>
      <c r="CD61" s="102">
        <v>1000</v>
      </c>
      <c r="CE61" s="102">
        <v>100</v>
      </c>
      <c r="CF61" s="102">
        <v>100</v>
      </c>
      <c r="CG61" s="102">
        <v>100</v>
      </c>
      <c r="CH61" s="102"/>
    </row>
    <row r="62" spans="1:86" x14ac:dyDescent="0.25">
      <c r="A62" s="88" t="s">
        <v>61</v>
      </c>
      <c r="C62" s="35" t="s">
        <v>61</v>
      </c>
      <c r="D62">
        <v>100000</v>
      </c>
      <c r="E62">
        <v>100000</v>
      </c>
      <c r="F62">
        <v>1000</v>
      </c>
      <c r="G62">
        <v>10000</v>
      </c>
      <c r="H62">
        <v>10000</v>
      </c>
      <c r="I62">
        <v>10000</v>
      </c>
      <c r="J62">
        <v>1000</v>
      </c>
      <c r="K62">
        <v>1000</v>
      </c>
      <c r="L62">
        <v>10000</v>
      </c>
      <c r="M62" s="159">
        <v>1000</v>
      </c>
      <c r="O62" s="35" t="s">
        <v>61</v>
      </c>
      <c r="P62">
        <v>10000</v>
      </c>
      <c r="Q62">
        <v>10000</v>
      </c>
      <c r="R62">
        <v>1000</v>
      </c>
      <c r="S62">
        <v>10000</v>
      </c>
      <c r="T62">
        <v>10000</v>
      </c>
      <c r="U62">
        <v>10000</v>
      </c>
      <c r="V62">
        <v>1000</v>
      </c>
      <c r="W62">
        <v>1000</v>
      </c>
      <c r="X62">
        <v>10000</v>
      </c>
      <c r="Y62" s="159">
        <v>1000</v>
      </c>
      <c r="AA62" s="35" t="s">
        <v>61</v>
      </c>
      <c r="AB62">
        <v>10000</v>
      </c>
      <c r="AC62">
        <v>10000</v>
      </c>
      <c r="AD62">
        <v>1000</v>
      </c>
      <c r="AE62">
        <v>10000</v>
      </c>
      <c r="AF62">
        <v>1000</v>
      </c>
      <c r="AG62">
        <v>1000</v>
      </c>
      <c r="AH62">
        <v>1000</v>
      </c>
      <c r="AI62">
        <v>1000</v>
      </c>
      <c r="AJ62">
        <v>1000</v>
      </c>
      <c r="AK62" s="159">
        <v>1000</v>
      </c>
      <c r="AM62" s="35" t="s">
        <v>61</v>
      </c>
      <c r="AN62">
        <v>10000</v>
      </c>
      <c r="AO62">
        <v>10000</v>
      </c>
      <c r="AP62">
        <v>1000</v>
      </c>
      <c r="AQ62">
        <v>10000</v>
      </c>
      <c r="AR62">
        <v>1000</v>
      </c>
      <c r="AS62">
        <v>1000</v>
      </c>
      <c r="AT62">
        <v>1000</v>
      </c>
      <c r="AU62">
        <v>1000</v>
      </c>
      <c r="AV62">
        <v>1000</v>
      </c>
      <c r="AW62" s="36">
        <v>1000</v>
      </c>
      <c r="AZ62" s="35" t="s">
        <v>61</v>
      </c>
      <c r="BA62">
        <v>10000</v>
      </c>
      <c r="BB62">
        <v>10000</v>
      </c>
      <c r="BC62">
        <v>100</v>
      </c>
      <c r="BD62">
        <v>100</v>
      </c>
      <c r="BE62">
        <v>100</v>
      </c>
      <c r="BF62">
        <v>100</v>
      </c>
      <c r="BG62">
        <v>100</v>
      </c>
      <c r="BH62">
        <v>100</v>
      </c>
      <c r="BI62">
        <v>100</v>
      </c>
      <c r="BJ62" s="36">
        <v>10</v>
      </c>
      <c r="BM62" s="35" t="s">
        <v>61</v>
      </c>
      <c r="BN62" s="38">
        <v>10000</v>
      </c>
      <c r="BO62" s="38">
        <v>10000</v>
      </c>
      <c r="BP62" s="38">
        <v>100</v>
      </c>
      <c r="BQ62" s="38">
        <v>100</v>
      </c>
      <c r="BR62" s="38">
        <v>100</v>
      </c>
      <c r="BS62" s="38">
        <v>100</v>
      </c>
      <c r="BT62" s="38">
        <v>100</v>
      </c>
      <c r="BU62" s="38">
        <v>100</v>
      </c>
      <c r="BV62" s="38">
        <v>100</v>
      </c>
      <c r="BW62" s="38">
        <v>10</v>
      </c>
      <c r="BX62" s="39"/>
      <c r="BY62" s="38">
        <v>10000</v>
      </c>
      <c r="BZ62" s="38">
        <v>10000</v>
      </c>
      <c r="CA62" s="38">
        <v>100</v>
      </c>
      <c r="CB62" s="38">
        <v>100</v>
      </c>
      <c r="CC62" s="38">
        <v>100</v>
      </c>
      <c r="CD62" s="38">
        <v>100</v>
      </c>
      <c r="CE62" s="38">
        <v>100</v>
      </c>
      <c r="CF62" s="38">
        <v>100</v>
      </c>
      <c r="CG62" s="38">
        <v>100</v>
      </c>
      <c r="CH62" s="38">
        <v>10</v>
      </c>
    </row>
    <row r="63" spans="1:86" x14ac:dyDescent="0.25">
      <c r="A63" s="88" t="s">
        <v>38</v>
      </c>
      <c r="C63" s="35" t="s">
        <v>38</v>
      </c>
      <c r="D63">
        <v>100000</v>
      </c>
      <c r="E63">
        <v>100000</v>
      </c>
      <c r="F63"/>
      <c r="G63"/>
      <c r="H63"/>
      <c r="I63"/>
      <c r="J63"/>
      <c r="K63"/>
      <c r="L63"/>
      <c r="M63" s="159"/>
      <c r="O63" s="35" t="s">
        <v>38</v>
      </c>
      <c r="P63">
        <v>20000</v>
      </c>
      <c r="Q63">
        <v>10000</v>
      </c>
      <c r="R63"/>
      <c r="S63"/>
      <c r="T63"/>
      <c r="U63"/>
      <c r="V63">
        <v>1000</v>
      </c>
      <c r="W63"/>
      <c r="X63"/>
      <c r="Y63" s="159"/>
      <c r="AA63" s="35" t="s">
        <v>38</v>
      </c>
      <c r="AB63">
        <v>20000</v>
      </c>
      <c r="AC63">
        <v>10000</v>
      </c>
      <c r="AD63"/>
      <c r="AE63"/>
      <c r="AF63"/>
      <c r="AG63"/>
      <c r="AH63">
        <v>1000</v>
      </c>
      <c r="AI63"/>
      <c r="AJ63"/>
      <c r="AK63" s="159"/>
      <c r="AM63" s="35" t="s">
        <v>38</v>
      </c>
      <c r="AN63">
        <v>20000</v>
      </c>
      <c r="AO63">
        <v>10000</v>
      </c>
      <c r="AP63"/>
      <c r="AQ63"/>
      <c r="AR63">
        <v>0</v>
      </c>
      <c r="AS63"/>
      <c r="AT63">
        <v>1000</v>
      </c>
      <c r="AU63">
        <v>1000</v>
      </c>
      <c r="AV63"/>
      <c r="AW63" s="36"/>
      <c r="AZ63" s="35" t="s">
        <v>38</v>
      </c>
      <c r="BA63"/>
      <c r="BB63"/>
      <c r="BC63"/>
      <c r="BD63"/>
      <c r="BE63"/>
      <c r="BF63"/>
      <c r="BG63"/>
      <c r="BH63"/>
      <c r="BI63"/>
      <c r="BJ63" s="36"/>
      <c r="BM63" s="35" t="s">
        <v>38</v>
      </c>
      <c r="BN63" s="36">
        <v>10000</v>
      </c>
      <c r="BO63" s="36">
        <v>10000</v>
      </c>
      <c r="BP63" s="36">
        <v>1000</v>
      </c>
      <c r="BQ63" s="36">
        <v>10000</v>
      </c>
      <c r="BR63" s="36">
        <v>10000</v>
      </c>
      <c r="BS63" s="36">
        <v>1000</v>
      </c>
      <c r="BT63" s="36">
        <v>1000</v>
      </c>
      <c r="BU63" s="36">
        <v>1000</v>
      </c>
      <c r="BV63" s="36">
        <v>1000</v>
      </c>
      <c r="BW63" s="36"/>
      <c r="BX63" s="37"/>
      <c r="BY63" s="38">
        <v>10000</v>
      </c>
      <c r="BZ63" s="38">
        <v>10000</v>
      </c>
      <c r="CA63" s="38">
        <v>1000</v>
      </c>
      <c r="CB63" s="38">
        <v>10000</v>
      </c>
      <c r="CC63" s="38">
        <v>10000</v>
      </c>
      <c r="CD63" s="38">
        <v>1000</v>
      </c>
      <c r="CE63" s="38">
        <v>1000</v>
      </c>
      <c r="CF63" s="38">
        <v>1000</v>
      </c>
      <c r="CG63" s="38">
        <v>1000</v>
      </c>
      <c r="CH63" s="38"/>
    </row>
    <row r="64" spans="1:86" x14ac:dyDescent="0.25">
      <c r="A64" s="88" t="s">
        <v>27</v>
      </c>
      <c r="C64" s="35" t="s">
        <v>27</v>
      </c>
      <c r="D64">
        <v>10000</v>
      </c>
      <c r="E64">
        <v>10000</v>
      </c>
      <c r="F64">
        <v>10000</v>
      </c>
      <c r="G64"/>
      <c r="H64">
        <v>1000</v>
      </c>
      <c r="I64">
        <v>10000</v>
      </c>
      <c r="J64"/>
      <c r="K64">
        <v>1000</v>
      </c>
      <c r="L64">
        <v>10000</v>
      </c>
      <c r="M64" s="159">
        <v>10000</v>
      </c>
      <c r="O64" s="35" t="s">
        <v>27</v>
      </c>
      <c r="P64">
        <v>10000</v>
      </c>
      <c r="Q64">
        <v>10000</v>
      </c>
      <c r="R64">
        <v>10000</v>
      </c>
      <c r="S64"/>
      <c r="T64">
        <v>1000</v>
      </c>
      <c r="U64">
        <v>10000</v>
      </c>
      <c r="V64"/>
      <c r="W64">
        <v>1000</v>
      </c>
      <c r="X64"/>
      <c r="Y64" s="159"/>
      <c r="AA64" s="35" t="s">
        <v>27</v>
      </c>
      <c r="AB64">
        <v>10000</v>
      </c>
      <c r="AC64">
        <v>10000</v>
      </c>
      <c r="AD64">
        <v>10000</v>
      </c>
      <c r="AE64"/>
      <c r="AF64">
        <v>1000</v>
      </c>
      <c r="AG64">
        <v>10000</v>
      </c>
      <c r="AH64"/>
      <c r="AI64">
        <v>1000</v>
      </c>
      <c r="AJ64"/>
      <c r="AK64" s="159"/>
      <c r="AM64" s="35" t="s">
        <v>27</v>
      </c>
      <c r="AN64">
        <v>1000</v>
      </c>
      <c r="AO64">
        <v>1000</v>
      </c>
      <c r="AP64">
        <v>1000</v>
      </c>
      <c r="AQ64"/>
      <c r="AR64">
        <v>1000</v>
      </c>
      <c r="AS64">
        <v>1000</v>
      </c>
      <c r="AT64"/>
      <c r="AU64"/>
      <c r="AV64">
        <v>1000</v>
      </c>
      <c r="AW64" s="36"/>
      <c r="AZ64" s="35" t="s">
        <v>27</v>
      </c>
      <c r="BA64">
        <v>1000</v>
      </c>
      <c r="BB64">
        <v>1000</v>
      </c>
      <c r="BC64">
        <v>1000</v>
      </c>
      <c r="BD64"/>
      <c r="BE64">
        <v>1000</v>
      </c>
      <c r="BF64">
        <v>1000</v>
      </c>
      <c r="BG64"/>
      <c r="BH64">
        <v>1000</v>
      </c>
      <c r="BI64">
        <v>1000</v>
      </c>
      <c r="BJ64" s="36"/>
      <c r="BM64" s="35" t="s">
        <v>27</v>
      </c>
      <c r="BN64" s="38">
        <v>1000</v>
      </c>
      <c r="BO64" s="38">
        <v>1000</v>
      </c>
      <c r="BP64" s="38">
        <v>1000</v>
      </c>
      <c r="BQ64" s="38"/>
      <c r="BR64" s="38">
        <v>1000</v>
      </c>
      <c r="BS64" s="38">
        <v>1000</v>
      </c>
      <c r="BT64" s="38"/>
      <c r="BU64" s="38">
        <v>1000</v>
      </c>
      <c r="BV64" s="38">
        <v>1000</v>
      </c>
      <c r="BW64" s="38"/>
      <c r="BX64" s="39"/>
      <c r="BY64" s="38">
        <v>1000</v>
      </c>
      <c r="BZ64" s="38">
        <v>1000</v>
      </c>
      <c r="CA64" s="38">
        <v>1000</v>
      </c>
      <c r="CB64" s="38"/>
      <c r="CC64" s="38">
        <v>1000</v>
      </c>
      <c r="CD64" s="38">
        <v>1000</v>
      </c>
      <c r="CE64" s="38"/>
      <c r="CF64" s="38">
        <v>1000</v>
      </c>
      <c r="CG64" s="38">
        <v>1000</v>
      </c>
      <c r="CH64" s="38"/>
    </row>
    <row r="65" spans="1:86" x14ac:dyDescent="0.25">
      <c r="A65" s="88" t="s">
        <v>41</v>
      </c>
      <c r="C65" s="35" t="s">
        <v>41</v>
      </c>
      <c r="D65"/>
      <c r="E65"/>
      <c r="F65"/>
      <c r="G65"/>
      <c r="H65"/>
      <c r="I65"/>
      <c r="J65"/>
      <c r="K65"/>
      <c r="L65">
        <v>3000</v>
      </c>
      <c r="M65" s="159"/>
      <c r="O65" s="35" t="s">
        <v>41</v>
      </c>
      <c r="P65">
        <v>10000</v>
      </c>
      <c r="Q65">
        <v>10000</v>
      </c>
      <c r="R65">
        <v>3000</v>
      </c>
      <c r="S65"/>
      <c r="T65">
        <v>3000</v>
      </c>
      <c r="U65">
        <v>1000</v>
      </c>
      <c r="V65"/>
      <c r="W65">
        <v>10000</v>
      </c>
      <c r="X65">
        <v>10000</v>
      </c>
      <c r="Y65" s="159">
        <v>1000</v>
      </c>
      <c r="AA65" s="35" t="s">
        <v>41</v>
      </c>
      <c r="AB65">
        <v>10000</v>
      </c>
      <c r="AC65">
        <v>10000</v>
      </c>
      <c r="AD65">
        <v>1000</v>
      </c>
      <c r="AE65"/>
      <c r="AF65">
        <v>3000</v>
      </c>
      <c r="AG65">
        <v>1000</v>
      </c>
      <c r="AH65"/>
      <c r="AI65">
        <v>10000</v>
      </c>
      <c r="AJ65">
        <v>10000</v>
      </c>
      <c r="AK65" s="159">
        <v>1000</v>
      </c>
      <c r="AM65" s="35" t="s">
        <v>41</v>
      </c>
      <c r="AN65">
        <v>10000</v>
      </c>
      <c r="AO65">
        <v>60000</v>
      </c>
      <c r="AP65">
        <v>1000</v>
      </c>
      <c r="AQ65"/>
      <c r="AR65">
        <v>3000</v>
      </c>
      <c r="AS65">
        <v>1000</v>
      </c>
      <c r="AT65"/>
      <c r="AU65"/>
      <c r="AV65">
        <v>10000</v>
      </c>
      <c r="AW65" s="36">
        <v>1000</v>
      </c>
      <c r="AZ65" s="35" t="s">
        <v>41</v>
      </c>
      <c r="BA65">
        <v>10000</v>
      </c>
      <c r="BB65">
        <v>10000</v>
      </c>
      <c r="BC65">
        <v>1000</v>
      </c>
      <c r="BD65"/>
      <c r="BE65">
        <v>1000</v>
      </c>
      <c r="BF65">
        <v>1000</v>
      </c>
      <c r="BG65"/>
      <c r="BH65"/>
      <c r="BI65">
        <v>1000</v>
      </c>
      <c r="BJ65" s="36">
        <v>1000</v>
      </c>
      <c r="BM65" s="35" t="s">
        <v>41</v>
      </c>
      <c r="BN65" s="36">
        <v>10000</v>
      </c>
      <c r="BO65" s="36">
        <v>10000</v>
      </c>
      <c r="BP65" s="36">
        <v>1000</v>
      </c>
      <c r="BQ65" s="36"/>
      <c r="BR65" s="36">
        <v>1000</v>
      </c>
      <c r="BS65" s="36">
        <v>1000</v>
      </c>
      <c r="BT65" s="36"/>
      <c r="BU65" s="36">
        <v>1000</v>
      </c>
      <c r="BV65" s="36">
        <v>1000</v>
      </c>
      <c r="BW65" s="36">
        <v>1000</v>
      </c>
      <c r="BX65" s="37"/>
      <c r="BY65" s="38">
        <v>10000</v>
      </c>
      <c r="BZ65" s="38">
        <v>10000</v>
      </c>
      <c r="CA65" s="38">
        <v>1000</v>
      </c>
      <c r="CB65" s="38"/>
      <c r="CC65" s="38">
        <v>1000</v>
      </c>
      <c r="CD65" s="38">
        <v>1000</v>
      </c>
      <c r="CE65" s="38"/>
      <c r="CF65" s="38">
        <v>1000</v>
      </c>
      <c r="CG65" s="38">
        <v>1000</v>
      </c>
      <c r="CH65" s="38">
        <v>1000</v>
      </c>
    </row>
    <row r="66" spans="1:86" x14ac:dyDescent="0.25">
      <c r="A66" s="88" t="s">
        <v>40</v>
      </c>
      <c r="C66" s="35" t="s">
        <v>40</v>
      </c>
      <c r="D66">
        <v>10000</v>
      </c>
      <c r="E66">
        <v>100000</v>
      </c>
      <c r="F66"/>
      <c r="G66"/>
      <c r="H66">
        <v>1000</v>
      </c>
      <c r="I66"/>
      <c r="J66">
        <v>1000</v>
      </c>
      <c r="K66">
        <v>10000</v>
      </c>
      <c r="L66">
        <v>10000</v>
      </c>
      <c r="M66" s="159"/>
      <c r="O66" s="35" t="s">
        <v>40</v>
      </c>
      <c r="P66"/>
      <c r="Q66">
        <v>100000</v>
      </c>
      <c r="R66"/>
      <c r="S66"/>
      <c r="T66"/>
      <c r="U66"/>
      <c r="V66"/>
      <c r="W66"/>
      <c r="X66"/>
      <c r="Y66" s="159"/>
      <c r="AA66" s="35" t="s">
        <v>40</v>
      </c>
      <c r="AB66">
        <v>10000</v>
      </c>
      <c r="AC66">
        <v>10000</v>
      </c>
      <c r="AD66">
        <v>10000</v>
      </c>
      <c r="AE66"/>
      <c r="AF66">
        <v>1000</v>
      </c>
      <c r="AG66"/>
      <c r="AH66">
        <v>1000</v>
      </c>
      <c r="AI66">
        <v>10000</v>
      </c>
      <c r="AJ66">
        <v>10000</v>
      </c>
      <c r="AK66" s="159"/>
      <c r="AM66" s="35" t="s">
        <v>40</v>
      </c>
      <c r="AN66">
        <v>10000</v>
      </c>
      <c r="AO66">
        <v>10000</v>
      </c>
      <c r="AP66">
        <v>1000</v>
      </c>
      <c r="AQ66"/>
      <c r="AR66">
        <v>1000</v>
      </c>
      <c r="AS66"/>
      <c r="AT66">
        <v>1000</v>
      </c>
      <c r="AU66">
        <v>1000</v>
      </c>
      <c r="AV66">
        <v>10000</v>
      </c>
      <c r="AW66" s="36"/>
      <c r="AZ66" s="35" t="s">
        <v>40</v>
      </c>
      <c r="BA66">
        <v>10000</v>
      </c>
      <c r="BB66">
        <v>10000</v>
      </c>
      <c r="BC66">
        <v>1000</v>
      </c>
      <c r="BD66"/>
      <c r="BE66">
        <v>1000</v>
      </c>
      <c r="BF66"/>
      <c r="BG66">
        <v>1000</v>
      </c>
      <c r="BH66">
        <v>1000</v>
      </c>
      <c r="BI66">
        <v>1000</v>
      </c>
      <c r="BJ66" s="36"/>
      <c r="BM66" s="35" t="s">
        <v>40</v>
      </c>
      <c r="BN66" s="36">
        <v>10000</v>
      </c>
      <c r="BO66" s="36">
        <v>10000</v>
      </c>
      <c r="BP66" s="36"/>
      <c r="BQ66" s="36"/>
      <c r="BR66" s="36">
        <v>1000</v>
      </c>
      <c r="BS66" s="36"/>
      <c r="BT66" s="36">
        <v>1000</v>
      </c>
      <c r="BU66" s="36">
        <v>1000</v>
      </c>
      <c r="BV66" s="36">
        <v>1000</v>
      </c>
      <c r="BW66" s="36"/>
      <c r="BX66" s="37"/>
      <c r="BY66" s="38">
        <v>10000</v>
      </c>
      <c r="BZ66" s="38">
        <v>10000</v>
      </c>
      <c r="CA66" s="38"/>
      <c r="CB66" s="38"/>
      <c r="CC66" s="38">
        <v>1000</v>
      </c>
      <c r="CD66" s="38"/>
      <c r="CE66" s="38">
        <v>1000</v>
      </c>
      <c r="CF66" s="38">
        <v>1000</v>
      </c>
      <c r="CG66" s="38">
        <v>1000</v>
      </c>
      <c r="CH66" s="38"/>
    </row>
    <row r="67" spans="1:86" x14ac:dyDescent="0.25">
      <c r="A67" s="88" t="s">
        <v>231</v>
      </c>
      <c r="C67" s="35" t="s">
        <v>58</v>
      </c>
      <c r="D67"/>
      <c r="E67"/>
      <c r="F67"/>
      <c r="G67"/>
      <c r="H67"/>
      <c r="I67"/>
      <c r="J67"/>
      <c r="K67"/>
      <c r="L67"/>
      <c r="M67" s="159"/>
      <c r="O67" s="35" t="s">
        <v>58</v>
      </c>
      <c r="P67"/>
      <c r="Q67"/>
      <c r="R67"/>
      <c r="S67"/>
      <c r="T67"/>
      <c r="U67"/>
      <c r="V67"/>
      <c r="W67"/>
      <c r="X67"/>
      <c r="Y67" s="159"/>
      <c r="AA67" s="35" t="s">
        <v>58</v>
      </c>
      <c r="AB67"/>
      <c r="AC67"/>
      <c r="AD67"/>
      <c r="AE67"/>
      <c r="AF67"/>
      <c r="AG67"/>
      <c r="AH67"/>
      <c r="AI67"/>
      <c r="AJ67"/>
      <c r="AK67" s="159"/>
      <c r="AM67" s="35" t="s">
        <v>58</v>
      </c>
      <c r="AN67"/>
      <c r="AO67"/>
      <c r="AP67"/>
      <c r="AQ67"/>
      <c r="AR67"/>
      <c r="AS67"/>
      <c r="AT67"/>
      <c r="AU67"/>
      <c r="AV67"/>
      <c r="AW67" s="36"/>
      <c r="AZ67" s="35" t="s">
        <v>58</v>
      </c>
      <c r="BA67"/>
      <c r="BB67"/>
      <c r="BC67"/>
      <c r="BD67"/>
      <c r="BE67"/>
      <c r="BF67"/>
      <c r="BG67"/>
      <c r="BH67"/>
      <c r="BI67"/>
      <c r="BJ67" s="36"/>
      <c r="BM67" s="35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7"/>
      <c r="BY67" s="38"/>
      <c r="BZ67" s="38"/>
      <c r="CA67" s="38"/>
      <c r="CB67" s="38"/>
      <c r="CC67" s="38"/>
      <c r="CD67" s="38"/>
      <c r="CE67" s="38"/>
      <c r="CF67" s="38"/>
      <c r="CG67" s="38"/>
      <c r="CH67" s="38"/>
    </row>
    <row r="68" spans="1:86" x14ac:dyDescent="0.25">
      <c r="A68" s="88" t="s">
        <v>23</v>
      </c>
      <c r="C68" s="35" t="s">
        <v>23</v>
      </c>
      <c r="D68">
        <v>100000</v>
      </c>
      <c r="E68">
        <v>100000</v>
      </c>
      <c r="F68">
        <v>1000</v>
      </c>
      <c r="G68"/>
      <c r="H68">
        <v>1000</v>
      </c>
      <c r="I68"/>
      <c r="J68">
        <v>100</v>
      </c>
      <c r="K68">
        <v>1000</v>
      </c>
      <c r="L68">
        <v>1000</v>
      </c>
      <c r="M68" s="159"/>
      <c r="O68" s="35" t="s">
        <v>23</v>
      </c>
      <c r="P68">
        <v>30000</v>
      </c>
      <c r="Q68">
        <v>100000</v>
      </c>
      <c r="R68">
        <v>1000</v>
      </c>
      <c r="S68"/>
      <c r="T68">
        <v>1000</v>
      </c>
      <c r="U68"/>
      <c r="V68">
        <v>100</v>
      </c>
      <c r="W68">
        <v>1000</v>
      </c>
      <c r="X68">
        <v>1000</v>
      </c>
      <c r="Y68" s="159"/>
      <c r="AA68" s="35" t="s">
        <v>23</v>
      </c>
      <c r="AB68">
        <v>30000</v>
      </c>
      <c r="AC68">
        <v>40000</v>
      </c>
      <c r="AD68">
        <v>1000</v>
      </c>
      <c r="AE68"/>
      <c r="AF68">
        <v>1000</v>
      </c>
      <c r="AG68"/>
      <c r="AH68">
        <v>100</v>
      </c>
      <c r="AI68">
        <v>1000</v>
      </c>
      <c r="AJ68">
        <v>1000</v>
      </c>
      <c r="AK68" s="159"/>
      <c r="AM68" s="35" t="s">
        <v>23</v>
      </c>
      <c r="AN68">
        <v>30000</v>
      </c>
      <c r="AO68">
        <v>40000</v>
      </c>
      <c r="AP68">
        <v>1000</v>
      </c>
      <c r="AQ68">
        <v>20000</v>
      </c>
      <c r="AR68">
        <v>1000</v>
      </c>
      <c r="AS68"/>
      <c r="AT68">
        <v>100</v>
      </c>
      <c r="AU68">
        <v>100</v>
      </c>
      <c r="AV68">
        <v>1000</v>
      </c>
      <c r="AW68" s="36"/>
      <c r="AZ68" s="35" t="s">
        <v>23</v>
      </c>
      <c r="BA68">
        <v>30000</v>
      </c>
      <c r="BB68">
        <v>40000</v>
      </c>
      <c r="BC68">
        <v>1000</v>
      </c>
      <c r="BD68">
        <v>20000</v>
      </c>
      <c r="BE68">
        <v>1000</v>
      </c>
      <c r="BF68"/>
      <c r="BG68">
        <v>100</v>
      </c>
      <c r="BH68">
        <v>1000</v>
      </c>
      <c r="BI68">
        <v>1000</v>
      </c>
      <c r="BJ68" s="36"/>
      <c r="BM68" s="35" t="s">
        <v>23</v>
      </c>
      <c r="BN68" s="38">
        <v>20000</v>
      </c>
      <c r="BO68" s="38">
        <v>10000</v>
      </c>
      <c r="BP68" s="38">
        <v>1000</v>
      </c>
      <c r="BQ68" s="38">
        <v>20000</v>
      </c>
      <c r="BR68" s="38">
        <v>1000</v>
      </c>
      <c r="BS68" s="38"/>
      <c r="BT68" s="38">
        <v>100</v>
      </c>
      <c r="BU68" s="38">
        <v>1000</v>
      </c>
      <c r="BV68" s="38">
        <v>1000</v>
      </c>
      <c r="BW68" s="38"/>
      <c r="BX68" s="39"/>
      <c r="BY68" s="38">
        <v>10000</v>
      </c>
      <c r="BZ68" s="38">
        <v>10000</v>
      </c>
      <c r="CA68" s="38">
        <v>1000</v>
      </c>
      <c r="CB68" s="38">
        <v>10000</v>
      </c>
      <c r="CC68" s="38">
        <v>1000</v>
      </c>
      <c r="CD68" s="38"/>
      <c r="CE68" s="38">
        <v>100</v>
      </c>
      <c r="CF68" s="38">
        <v>1000</v>
      </c>
      <c r="CG68" s="38">
        <v>1000</v>
      </c>
      <c r="CH68" s="38"/>
    </row>
    <row r="69" spans="1:86" x14ac:dyDescent="0.25">
      <c r="A69" s="88" t="s">
        <v>30</v>
      </c>
      <c r="C69" s="35" t="s">
        <v>30</v>
      </c>
      <c r="D69">
        <v>10000</v>
      </c>
      <c r="E69">
        <v>10000</v>
      </c>
      <c r="F69">
        <v>10000</v>
      </c>
      <c r="G69"/>
      <c r="H69">
        <v>1000</v>
      </c>
      <c r="I69">
        <v>1000</v>
      </c>
      <c r="J69">
        <v>1000</v>
      </c>
      <c r="K69">
        <v>1000</v>
      </c>
      <c r="L69">
        <v>1000</v>
      </c>
      <c r="M69" s="159">
        <v>1000</v>
      </c>
      <c r="O69" s="35" t="s">
        <v>30</v>
      </c>
      <c r="P69">
        <v>10000</v>
      </c>
      <c r="Q69">
        <v>10000</v>
      </c>
      <c r="R69">
        <v>10000</v>
      </c>
      <c r="S69"/>
      <c r="T69">
        <v>1000</v>
      </c>
      <c r="U69">
        <v>1000</v>
      </c>
      <c r="V69">
        <v>1000</v>
      </c>
      <c r="W69">
        <v>1000</v>
      </c>
      <c r="X69">
        <v>1000</v>
      </c>
      <c r="Y69" s="159">
        <v>1000</v>
      </c>
      <c r="AA69" s="35" t="s">
        <v>30</v>
      </c>
      <c r="AB69">
        <v>10000</v>
      </c>
      <c r="AC69">
        <v>10000</v>
      </c>
      <c r="AD69">
        <v>10000</v>
      </c>
      <c r="AE69"/>
      <c r="AF69">
        <v>1000</v>
      </c>
      <c r="AG69">
        <v>1000</v>
      </c>
      <c r="AH69">
        <v>1000</v>
      </c>
      <c r="AI69">
        <v>1000</v>
      </c>
      <c r="AJ69">
        <v>1000</v>
      </c>
      <c r="AK69" s="159">
        <v>1000</v>
      </c>
      <c r="AM69" s="35" t="s">
        <v>30</v>
      </c>
      <c r="AN69">
        <v>10000</v>
      </c>
      <c r="AO69">
        <v>10000</v>
      </c>
      <c r="AP69">
        <v>1000</v>
      </c>
      <c r="AQ69"/>
      <c r="AR69">
        <v>1000</v>
      </c>
      <c r="AS69">
        <v>1000</v>
      </c>
      <c r="AT69">
        <v>1000</v>
      </c>
      <c r="AU69">
        <v>1000</v>
      </c>
      <c r="AV69">
        <v>1000</v>
      </c>
      <c r="AW69" s="36">
        <v>1000</v>
      </c>
      <c r="AZ69" s="35" t="s">
        <v>30</v>
      </c>
      <c r="BA69">
        <v>10000</v>
      </c>
      <c r="BB69">
        <v>10000</v>
      </c>
      <c r="BC69">
        <v>1000</v>
      </c>
      <c r="BD69"/>
      <c r="BE69">
        <v>1000</v>
      </c>
      <c r="BF69">
        <v>1000</v>
      </c>
      <c r="BG69">
        <v>1000</v>
      </c>
      <c r="BH69">
        <v>1000</v>
      </c>
      <c r="BI69">
        <v>1000</v>
      </c>
      <c r="BJ69" s="36">
        <v>1000</v>
      </c>
      <c r="BM69" s="35" t="s">
        <v>30</v>
      </c>
      <c r="BN69" s="36">
        <v>10000</v>
      </c>
      <c r="BO69" s="36">
        <v>10000</v>
      </c>
      <c r="BP69" s="36">
        <v>1000</v>
      </c>
      <c r="BQ69" s="36"/>
      <c r="BR69" s="36">
        <v>1000</v>
      </c>
      <c r="BS69" s="36">
        <v>1000</v>
      </c>
      <c r="BT69" s="36">
        <v>1000</v>
      </c>
      <c r="BU69" s="36">
        <v>1000</v>
      </c>
      <c r="BV69" s="36">
        <v>1000</v>
      </c>
      <c r="BW69" s="36">
        <v>1000</v>
      </c>
      <c r="BX69" s="37"/>
      <c r="BY69" s="38">
        <v>10000</v>
      </c>
      <c r="BZ69" s="38">
        <v>10000</v>
      </c>
      <c r="CA69" s="38">
        <v>1000</v>
      </c>
      <c r="CB69" s="38"/>
      <c r="CC69" s="38">
        <v>1000</v>
      </c>
      <c r="CD69" s="38">
        <v>1000</v>
      </c>
      <c r="CE69" s="38">
        <v>1000</v>
      </c>
      <c r="CF69" s="38">
        <v>1000</v>
      </c>
      <c r="CG69" s="38">
        <v>1000</v>
      </c>
      <c r="CH69" s="38">
        <v>1000</v>
      </c>
    </row>
    <row r="70" spans="1:86" x14ac:dyDescent="0.25">
      <c r="A70" s="88" t="s">
        <v>264</v>
      </c>
      <c r="C70" s="35" t="s">
        <v>48</v>
      </c>
      <c r="D70">
        <v>200000</v>
      </c>
      <c r="E70">
        <v>100000</v>
      </c>
      <c r="F70">
        <v>100000</v>
      </c>
      <c r="G70"/>
      <c r="H70">
        <v>1000</v>
      </c>
      <c r="I70"/>
      <c r="J70"/>
      <c r="K70"/>
      <c r="L70">
        <v>10000</v>
      </c>
      <c r="M70" s="159"/>
      <c r="O70" s="35" t="s">
        <v>48</v>
      </c>
      <c r="P70">
        <v>100000</v>
      </c>
      <c r="Q70">
        <v>100000</v>
      </c>
      <c r="R70">
        <v>100000</v>
      </c>
      <c r="S70"/>
      <c r="T70">
        <v>1000</v>
      </c>
      <c r="U70"/>
      <c r="V70"/>
      <c r="W70"/>
      <c r="X70">
        <v>10000</v>
      </c>
      <c r="Y70" s="159"/>
      <c r="AA70" s="35" t="s">
        <v>48</v>
      </c>
      <c r="AB70">
        <v>100000</v>
      </c>
      <c r="AC70">
        <v>100000</v>
      </c>
      <c r="AD70">
        <v>100000</v>
      </c>
      <c r="AE70"/>
      <c r="AF70">
        <v>1000</v>
      </c>
      <c r="AG70"/>
      <c r="AH70"/>
      <c r="AI70"/>
      <c r="AJ70">
        <v>10000</v>
      </c>
      <c r="AK70" s="159"/>
      <c r="AM70" s="35" t="s">
        <v>48</v>
      </c>
      <c r="AN70">
        <v>100000</v>
      </c>
      <c r="AO70">
        <v>10000</v>
      </c>
      <c r="AP70">
        <v>100000</v>
      </c>
      <c r="AQ70"/>
      <c r="AR70">
        <v>1000</v>
      </c>
      <c r="AS70"/>
      <c r="AT70"/>
      <c r="AU70"/>
      <c r="AV70">
        <v>1000</v>
      </c>
      <c r="AW70" s="36"/>
      <c r="AZ70" s="35" t="s">
        <v>48</v>
      </c>
      <c r="BA70">
        <v>100000</v>
      </c>
      <c r="BB70">
        <v>10000</v>
      </c>
      <c r="BC70">
        <v>100000</v>
      </c>
      <c r="BD70"/>
      <c r="BE70">
        <v>1000</v>
      </c>
      <c r="BF70"/>
      <c r="BG70"/>
      <c r="BH70" t="s">
        <v>20</v>
      </c>
      <c r="BI70">
        <v>1000</v>
      </c>
      <c r="BJ70" s="36"/>
      <c r="BM70" s="35" t="s">
        <v>48</v>
      </c>
      <c r="BN70" s="38">
        <v>100000</v>
      </c>
      <c r="BO70" s="38">
        <v>100000</v>
      </c>
      <c r="BP70" s="38">
        <v>100000</v>
      </c>
      <c r="BQ70" s="38"/>
      <c r="BR70" s="38"/>
      <c r="BS70" s="38"/>
      <c r="BT70" s="38"/>
      <c r="BU70" s="38"/>
      <c r="BV70" s="38"/>
      <c r="BW70" s="38"/>
      <c r="BX70" s="39"/>
      <c r="BY70" s="38">
        <v>1000000</v>
      </c>
      <c r="BZ70" s="38">
        <v>1000000</v>
      </c>
      <c r="CA70" s="38">
        <v>1000000</v>
      </c>
      <c r="CB70" s="38"/>
      <c r="CC70" s="38"/>
      <c r="CD70" s="38"/>
      <c r="CE70" s="38"/>
      <c r="CF70" s="38"/>
      <c r="CG70" s="38"/>
      <c r="CH70" s="38">
        <v>0</v>
      </c>
    </row>
    <row r="71" spans="1:86" x14ac:dyDescent="0.25">
      <c r="A71" s="88" t="s">
        <v>48</v>
      </c>
      <c r="C71" s="35" t="s">
        <v>35</v>
      </c>
      <c r="D71">
        <v>100000</v>
      </c>
      <c r="E71">
        <v>100000</v>
      </c>
      <c r="F71">
        <v>10000</v>
      </c>
      <c r="G71">
        <v>1000</v>
      </c>
      <c r="H71">
        <v>10000</v>
      </c>
      <c r="I71">
        <v>10000</v>
      </c>
      <c r="J71">
        <v>1000</v>
      </c>
      <c r="K71">
        <v>1000</v>
      </c>
      <c r="L71">
        <v>0</v>
      </c>
      <c r="M71" s="159">
        <v>10000</v>
      </c>
      <c r="O71" s="35" t="s">
        <v>35</v>
      </c>
      <c r="P71">
        <v>100000</v>
      </c>
      <c r="Q71">
        <v>100000</v>
      </c>
      <c r="R71">
        <v>10000</v>
      </c>
      <c r="S71">
        <v>1000</v>
      </c>
      <c r="T71">
        <v>1000</v>
      </c>
      <c r="U71">
        <v>1000</v>
      </c>
      <c r="V71">
        <v>1000</v>
      </c>
      <c r="W71">
        <v>1000</v>
      </c>
      <c r="X71">
        <v>0</v>
      </c>
      <c r="Y71" s="159">
        <v>10000</v>
      </c>
      <c r="AA71" s="35" t="s">
        <v>35</v>
      </c>
      <c r="AB71">
        <v>100000</v>
      </c>
      <c r="AC71">
        <v>100000</v>
      </c>
      <c r="AD71">
        <v>10000</v>
      </c>
      <c r="AE71">
        <v>1000</v>
      </c>
      <c r="AF71">
        <v>1000</v>
      </c>
      <c r="AG71">
        <v>1000</v>
      </c>
      <c r="AH71">
        <v>1000</v>
      </c>
      <c r="AI71">
        <v>1000</v>
      </c>
      <c r="AJ71">
        <v>0</v>
      </c>
      <c r="AK71" s="159">
        <v>10000</v>
      </c>
      <c r="AM71" s="35" t="s">
        <v>35</v>
      </c>
      <c r="AN71">
        <v>100000</v>
      </c>
      <c r="AO71">
        <v>100000</v>
      </c>
      <c r="AP71">
        <v>10000</v>
      </c>
      <c r="AQ71">
        <v>1000</v>
      </c>
      <c r="AR71">
        <v>1000</v>
      </c>
      <c r="AS71">
        <v>1000</v>
      </c>
      <c r="AT71">
        <v>1000</v>
      </c>
      <c r="AU71">
        <v>1000</v>
      </c>
      <c r="AV71"/>
      <c r="AW71" s="36">
        <v>10000</v>
      </c>
      <c r="AZ71" s="35" t="s">
        <v>35</v>
      </c>
      <c r="BA71">
        <v>100000</v>
      </c>
      <c r="BB71">
        <v>100000</v>
      </c>
      <c r="BC71">
        <v>10000</v>
      </c>
      <c r="BD71">
        <v>1000</v>
      </c>
      <c r="BE71">
        <v>1000</v>
      </c>
      <c r="BF71">
        <v>1000</v>
      </c>
      <c r="BG71">
        <v>1000</v>
      </c>
      <c r="BH71">
        <v>1000</v>
      </c>
      <c r="BI71"/>
      <c r="BJ71" s="36">
        <v>10000</v>
      </c>
      <c r="BM71" s="35" t="s">
        <v>35</v>
      </c>
      <c r="BN71" s="36">
        <v>100000</v>
      </c>
      <c r="BO71" s="36">
        <v>100000</v>
      </c>
      <c r="BP71" s="36">
        <v>10000</v>
      </c>
      <c r="BQ71" s="36">
        <v>1000</v>
      </c>
      <c r="BR71" s="36">
        <v>1000</v>
      </c>
      <c r="BS71" s="36">
        <v>1000</v>
      </c>
      <c r="BT71" s="36">
        <v>1000</v>
      </c>
      <c r="BU71" s="36">
        <v>1000</v>
      </c>
      <c r="BV71" s="36"/>
      <c r="BW71" s="36">
        <v>10000</v>
      </c>
      <c r="BX71" s="37"/>
      <c r="BY71" s="38">
        <v>100000</v>
      </c>
      <c r="BZ71" s="38">
        <v>100000</v>
      </c>
      <c r="CA71" s="38">
        <v>10000</v>
      </c>
      <c r="CB71" s="38">
        <v>1000</v>
      </c>
      <c r="CC71" s="38">
        <v>1000</v>
      </c>
      <c r="CD71" s="38">
        <v>1000</v>
      </c>
      <c r="CE71" s="38">
        <v>1000</v>
      </c>
      <c r="CF71" s="38">
        <v>1000</v>
      </c>
      <c r="CG71" s="38"/>
      <c r="CH71" s="38">
        <v>10000</v>
      </c>
    </row>
    <row r="72" spans="1:86" x14ac:dyDescent="0.25">
      <c r="A72" s="88" t="s">
        <v>265</v>
      </c>
      <c r="C72" s="35" t="s">
        <v>39</v>
      </c>
      <c r="D72">
        <v>200000</v>
      </c>
      <c r="E72">
        <v>200000</v>
      </c>
      <c r="F72">
        <v>10000</v>
      </c>
      <c r="G72"/>
      <c r="H72"/>
      <c r="I72"/>
      <c r="J72"/>
      <c r="K72"/>
      <c r="L72">
        <v>10000</v>
      </c>
      <c r="M72" s="159">
        <v>100000</v>
      </c>
      <c r="O72" s="35" t="s">
        <v>39</v>
      </c>
      <c r="P72">
        <v>100000</v>
      </c>
      <c r="Q72">
        <v>100000</v>
      </c>
      <c r="R72">
        <v>10000</v>
      </c>
      <c r="S72"/>
      <c r="T72"/>
      <c r="U72"/>
      <c r="V72"/>
      <c r="W72"/>
      <c r="X72">
        <v>10000</v>
      </c>
      <c r="Y72" s="159">
        <v>100000</v>
      </c>
      <c r="AA72" s="35" t="s">
        <v>39</v>
      </c>
      <c r="AB72">
        <v>100000</v>
      </c>
      <c r="AC72">
        <v>100000</v>
      </c>
      <c r="AD72">
        <v>10000</v>
      </c>
      <c r="AE72"/>
      <c r="AF72"/>
      <c r="AG72"/>
      <c r="AH72"/>
      <c r="AI72"/>
      <c r="AJ72">
        <v>10000</v>
      </c>
      <c r="AK72" s="159">
        <v>100000</v>
      </c>
      <c r="AM72" s="35" t="s">
        <v>39</v>
      </c>
      <c r="AN72">
        <v>100000</v>
      </c>
      <c r="AO72">
        <v>100000</v>
      </c>
      <c r="AP72">
        <v>10000</v>
      </c>
      <c r="AQ72"/>
      <c r="AR72"/>
      <c r="AS72"/>
      <c r="AT72"/>
      <c r="AU72"/>
      <c r="AV72">
        <v>10000</v>
      </c>
      <c r="AW72" s="36">
        <v>100000</v>
      </c>
      <c r="AZ72" s="35" t="s">
        <v>39</v>
      </c>
      <c r="BA72">
        <v>100000</v>
      </c>
      <c r="BB72">
        <v>100000</v>
      </c>
      <c r="BC72">
        <v>10000</v>
      </c>
      <c r="BD72"/>
      <c r="BE72"/>
      <c r="BF72"/>
      <c r="BG72"/>
      <c r="BH72"/>
      <c r="BI72">
        <v>10000</v>
      </c>
      <c r="BJ72" s="36">
        <v>10000</v>
      </c>
      <c r="BM72" s="35" t="s">
        <v>39</v>
      </c>
      <c r="BN72" s="38">
        <v>100000</v>
      </c>
      <c r="BO72" s="38">
        <v>100000</v>
      </c>
      <c r="BP72" s="38">
        <v>10000</v>
      </c>
      <c r="BQ72" s="38"/>
      <c r="BR72" s="38"/>
      <c r="BS72" s="38"/>
      <c r="BT72" s="38"/>
      <c r="BU72" s="38"/>
      <c r="BV72" s="38">
        <v>10000</v>
      </c>
      <c r="BW72" s="38">
        <v>10000</v>
      </c>
      <c r="BX72" s="39"/>
      <c r="BY72" s="38">
        <v>40000</v>
      </c>
      <c r="BZ72" s="38">
        <v>10000</v>
      </c>
      <c r="CA72" s="38">
        <v>1000</v>
      </c>
      <c r="CB72" s="38"/>
      <c r="CC72" s="38"/>
      <c r="CD72" s="38"/>
      <c r="CE72" s="38"/>
      <c r="CF72" s="38"/>
      <c r="CG72" s="38">
        <v>10000</v>
      </c>
      <c r="CH72" s="38">
        <v>1000</v>
      </c>
    </row>
    <row r="73" spans="1:86" x14ac:dyDescent="0.25">
      <c r="A73" s="88" t="s">
        <v>39</v>
      </c>
      <c r="C73" s="35" t="s">
        <v>34</v>
      </c>
      <c r="D73">
        <v>10000</v>
      </c>
      <c r="E73">
        <v>10000</v>
      </c>
      <c r="F73"/>
      <c r="G73"/>
      <c r="H73">
        <v>20</v>
      </c>
      <c r="I73"/>
      <c r="J73"/>
      <c r="K73"/>
      <c r="L73">
        <v>1000</v>
      </c>
      <c r="M73" s="159"/>
      <c r="O73" s="35" t="s">
        <v>34</v>
      </c>
      <c r="P73">
        <v>10000</v>
      </c>
      <c r="Q73">
        <v>1000</v>
      </c>
      <c r="R73"/>
      <c r="S73"/>
      <c r="T73">
        <v>20</v>
      </c>
      <c r="U73"/>
      <c r="V73"/>
      <c r="W73"/>
      <c r="X73">
        <v>1000</v>
      </c>
      <c r="Y73" s="159"/>
      <c r="AA73" s="35" t="s">
        <v>34</v>
      </c>
      <c r="AB73">
        <v>5000</v>
      </c>
      <c r="AC73">
        <v>1000</v>
      </c>
      <c r="AD73"/>
      <c r="AE73"/>
      <c r="AF73">
        <v>20</v>
      </c>
      <c r="AG73"/>
      <c r="AH73"/>
      <c r="AI73"/>
      <c r="AJ73">
        <v>1000</v>
      </c>
      <c r="AK73" s="159"/>
      <c r="AM73" s="35" t="s">
        <v>34</v>
      </c>
      <c r="AN73">
        <v>4000</v>
      </c>
      <c r="AO73">
        <v>1000</v>
      </c>
      <c r="AP73">
        <v>20</v>
      </c>
      <c r="AQ73"/>
      <c r="AR73">
        <v>20</v>
      </c>
      <c r="AS73"/>
      <c r="AT73"/>
      <c r="AU73"/>
      <c r="AV73">
        <v>1000</v>
      </c>
      <c r="AW73" s="36"/>
      <c r="AZ73" s="35" t="s">
        <v>34</v>
      </c>
      <c r="BA73">
        <v>4000</v>
      </c>
      <c r="BB73">
        <v>2000</v>
      </c>
      <c r="BC73">
        <v>20</v>
      </c>
      <c r="BD73"/>
      <c r="BE73">
        <v>20</v>
      </c>
      <c r="BF73"/>
      <c r="BG73"/>
      <c r="BH73"/>
      <c r="BI73">
        <v>1000</v>
      </c>
      <c r="BJ73" s="36"/>
      <c r="BM73" s="35" t="s">
        <v>34</v>
      </c>
      <c r="BN73" s="36">
        <v>4000</v>
      </c>
      <c r="BO73" s="36">
        <v>2000</v>
      </c>
      <c r="BP73" s="36">
        <v>30</v>
      </c>
      <c r="BQ73" s="36"/>
      <c r="BR73" s="36">
        <v>20</v>
      </c>
      <c r="BS73" s="36"/>
      <c r="BT73" s="36"/>
      <c r="BU73" s="36"/>
      <c r="BV73" s="36">
        <v>1000</v>
      </c>
      <c r="BW73" s="36"/>
      <c r="BX73" s="37"/>
      <c r="BY73" s="38">
        <v>4000</v>
      </c>
      <c r="BZ73" s="38">
        <v>2000</v>
      </c>
      <c r="CA73" s="38">
        <v>30</v>
      </c>
      <c r="CB73" s="38"/>
      <c r="CC73" s="38">
        <v>20</v>
      </c>
      <c r="CD73" s="38"/>
      <c r="CE73" s="38"/>
      <c r="CF73" s="38"/>
      <c r="CG73" s="38">
        <v>1000</v>
      </c>
      <c r="CH73" s="38"/>
    </row>
    <row r="74" spans="1:86" x14ac:dyDescent="0.25">
      <c r="A74" s="88" t="s">
        <v>34</v>
      </c>
      <c r="C74" s="35" t="s">
        <v>264</v>
      </c>
      <c r="D74">
        <v>100000</v>
      </c>
      <c r="E74">
        <v>10000</v>
      </c>
      <c r="F74">
        <v>10000</v>
      </c>
      <c r="G74"/>
      <c r="H74">
        <v>10000</v>
      </c>
      <c r="I74">
        <v>10000</v>
      </c>
      <c r="J74"/>
      <c r="K74">
        <v>20000</v>
      </c>
      <c r="L74">
        <v>10000</v>
      </c>
      <c r="M74" s="159"/>
      <c r="O74" s="35" t="s">
        <v>37</v>
      </c>
      <c r="P74"/>
      <c r="Q74"/>
      <c r="R74"/>
      <c r="S74"/>
      <c r="T74"/>
      <c r="U74"/>
      <c r="V74"/>
      <c r="W74"/>
      <c r="X74"/>
      <c r="Y74" s="159"/>
      <c r="AA74" s="35" t="s">
        <v>37</v>
      </c>
      <c r="AB74"/>
      <c r="AC74"/>
      <c r="AD74"/>
      <c r="AE74"/>
      <c r="AF74"/>
      <c r="AG74"/>
      <c r="AH74"/>
      <c r="AI74"/>
      <c r="AJ74"/>
      <c r="AK74" s="159"/>
      <c r="AM74" s="35" t="s">
        <v>37</v>
      </c>
      <c r="AN74"/>
      <c r="AO74"/>
      <c r="AP74"/>
      <c r="AQ74"/>
      <c r="AR74"/>
      <c r="AS74"/>
      <c r="AT74"/>
      <c r="AU74"/>
      <c r="AV74"/>
      <c r="AW74" s="36"/>
      <c r="AZ74" s="35" t="s">
        <v>37</v>
      </c>
      <c r="BA74">
        <v>20000</v>
      </c>
      <c r="BB74">
        <v>1</v>
      </c>
      <c r="BC74">
        <v>1000</v>
      </c>
      <c r="BD74"/>
      <c r="BE74">
        <v>10000</v>
      </c>
      <c r="BF74"/>
      <c r="BG74">
        <v>1</v>
      </c>
      <c r="BH74">
        <v>1000</v>
      </c>
      <c r="BI74"/>
      <c r="BJ74" s="36"/>
      <c r="BM74" s="35" t="s">
        <v>37</v>
      </c>
      <c r="BN74" s="36">
        <v>20000</v>
      </c>
      <c r="BO74" s="36">
        <v>1</v>
      </c>
      <c r="BP74" s="36">
        <v>1000</v>
      </c>
      <c r="BQ74" s="36"/>
      <c r="BR74" s="36">
        <v>10000</v>
      </c>
      <c r="BS74" s="36"/>
      <c r="BT74" s="36">
        <v>1</v>
      </c>
      <c r="BU74" s="36">
        <v>1000</v>
      </c>
      <c r="BV74" s="36"/>
      <c r="BW74" s="36"/>
      <c r="BX74" s="37"/>
      <c r="BY74" s="38">
        <v>20000</v>
      </c>
      <c r="BZ74" s="38">
        <v>1</v>
      </c>
      <c r="CA74" s="38">
        <v>1000</v>
      </c>
      <c r="CB74" s="38"/>
      <c r="CC74" s="38">
        <v>10000</v>
      </c>
      <c r="CD74" s="38"/>
      <c r="CE74" s="38">
        <v>1</v>
      </c>
      <c r="CF74" s="38">
        <v>1000</v>
      </c>
      <c r="CG74" s="38"/>
      <c r="CH74" s="38"/>
    </row>
    <row r="75" spans="1:86" x14ac:dyDescent="0.25">
      <c r="A75" s="88" t="s">
        <v>233</v>
      </c>
      <c r="C75" s="35" t="s">
        <v>59</v>
      </c>
      <c r="D75"/>
      <c r="E75"/>
      <c r="F75"/>
      <c r="G75"/>
      <c r="H75"/>
      <c r="I75"/>
      <c r="J75"/>
      <c r="K75"/>
      <c r="L75"/>
      <c r="M75" s="159"/>
      <c r="O75" s="35" t="s">
        <v>59</v>
      </c>
      <c r="P75"/>
      <c r="Q75"/>
      <c r="R75"/>
      <c r="S75"/>
      <c r="T75"/>
      <c r="U75"/>
      <c r="V75"/>
      <c r="W75"/>
      <c r="X75"/>
      <c r="Y75" s="159"/>
      <c r="AA75" s="35" t="s">
        <v>59</v>
      </c>
      <c r="AB75"/>
      <c r="AC75"/>
      <c r="AD75"/>
      <c r="AE75"/>
      <c r="AF75"/>
      <c r="AG75"/>
      <c r="AH75"/>
      <c r="AI75"/>
      <c r="AJ75"/>
      <c r="AK75" s="159"/>
      <c r="AM75" s="35" t="s">
        <v>59</v>
      </c>
      <c r="AN75"/>
      <c r="AO75"/>
      <c r="AP75"/>
      <c r="AQ75"/>
      <c r="AR75"/>
      <c r="AS75"/>
      <c r="AT75"/>
      <c r="AU75"/>
      <c r="AV75"/>
      <c r="AW75" s="36"/>
      <c r="AZ75" s="35" t="s">
        <v>59</v>
      </c>
      <c r="BA75"/>
      <c r="BB75"/>
      <c r="BC75"/>
      <c r="BD75"/>
      <c r="BE75"/>
      <c r="BF75"/>
      <c r="BG75"/>
      <c r="BH75"/>
      <c r="BI75"/>
      <c r="BJ75" s="36"/>
      <c r="BM75" s="35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7"/>
      <c r="BY75" s="38"/>
      <c r="BZ75" s="38"/>
      <c r="CA75" s="38"/>
      <c r="CB75" s="38"/>
      <c r="CC75" s="38"/>
      <c r="CD75" s="38"/>
      <c r="CE75" s="38"/>
      <c r="CF75" s="38"/>
      <c r="CG75" s="38"/>
      <c r="CH75" s="38"/>
    </row>
    <row r="76" spans="1:86" x14ac:dyDescent="0.25">
      <c r="A76" s="88" t="s">
        <v>28</v>
      </c>
      <c r="C76" s="35" t="s">
        <v>28</v>
      </c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O76" s="35" t="s">
        <v>28</v>
      </c>
      <c r="P76" s="158"/>
      <c r="Q76" s="158"/>
      <c r="R76" s="158"/>
      <c r="S76"/>
      <c r="T76" s="158"/>
      <c r="U76"/>
      <c r="V76" s="158"/>
      <c r="W76" s="158"/>
      <c r="X76" s="158"/>
      <c r="Y76" s="158"/>
      <c r="AA76" s="35" t="s">
        <v>28</v>
      </c>
      <c r="AB76" s="158">
        <v>10000</v>
      </c>
      <c r="AC76" s="158">
        <v>10000</v>
      </c>
      <c r="AD76" s="158">
        <v>200</v>
      </c>
      <c r="AE76">
        <v>300</v>
      </c>
      <c r="AF76" s="158">
        <v>1000</v>
      </c>
      <c r="AG76">
        <v>10000</v>
      </c>
      <c r="AH76" s="158"/>
      <c r="AI76" s="158"/>
      <c r="AJ76" s="158">
        <v>300</v>
      </c>
      <c r="AK76" s="158">
        <v>600</v>
      </c>
      <c r="AM76" s="35" t="s">
        <v>28</v>
      </c>
      <c r="AN76" s="38">
        <v>20000</v>
      </c>
      <c r="AO76" s="38">
        <v>20000</v>
      </c>
      <c r="AP76" s="38">
        <v>400</v>
      </c>
      <c r="AQ76" s="38">
        <v>600</v>
      </c>
      <c r="AR76" s="38">
        <v>2000</v>
      </c>
      <c r="AS76" s="38">
        <v>20000</v>
      </c>
      <c r="AT76" s="38"/>
      <c r="AU76" s="38"/>
      <c r="AV76" s="38">
        <v>600</v>
      </c>
      <c r="AW76" s="38">
        <v>1200</v>
      </c>
      <c r="AZ76" s="35" t="s">
        <v>28</v>
      </c>
      <c r="BA76" s="38">
        <v>10000</v>
      </c>
      <c r="BB76" s="38">
        <v>1000</v>
      </c>
      <c r="BC76" s="38">
        <v>200</v>
      </c>
      <c r="BD76" s="38">
        <v>300</v>
      </c>
      <c r="BE76" s="38">
        <v>1000</v>
      </c>
      <c r="BF76" s="38">
        <v>10000</v>
      </c>
      <c r="BG76" s="38"/>
      <c r="BH76" s="38"/>
      <c r="BI76" s="38">
        <v>300</v>
      </c>
      <c r="BJ76" s="38">
        <v>600</v>
      </c>
      <c r="BM76" s="35" t="s">
        <v>28</v>
      </c>
      <c r="BN76" s="36">
        <v>3000</v>
      </c>
      <c r="BO76" s="36">
        <v>100</v>
      </c>
      <c r="BP76" s="38">
        <v>200</v>
      </c>
      <c r="BQ76" s="36">
        <v>300</v>
      </c>
      <c r="BR76" s="38">
        <v>200</v>
      </c>
      <c r="BS76" s="36">
        <v>10000</v>
      </c>
      <c r="BT76" s="38"/>
      <c r="BU76" s="36"/>
      <c r="BV76" s="36">
        <v>300</v>
      </c>
      <c r="BW76" s="38">
        <v>600</v>
      </c>
      <c r="BX76" s="37"/>
      <c r="BY76" s="38">
        <v>3000</v>
      </c>
      <c r="BZ76" s="38">
        <v>100</v>
      </c>
      <c r="CA76" s="38">
        <v>100</v>
      </c>
      <c r="CB76" s="38">
        <v>300</v>
      </c>
      <c r="CC76" s="38">
        <v>100</v>
      </c>
      <c r="CD76" s="38">
        <v>10000</v>
      </c>
      <c r="CE76" s="38"/>
      <c r="CF76" s="38"/>
      <c r="CG76" s="38">
        <v>300</v>
      </c>
      <c r="CH76" s="38">
        <v>300</v>
      </c>
    </row>
    <row r="78" spans="1:86" x14ac:dyDescent="0.25">
      <c r="C78" s="1" t="s">
        <v>215</v>
      </c>
      <c r="D78" s="1">
        <f>MEDIAN(D34:D76)</f>
        <v>20000</v>
      </c>
      <c r="E78" s="1">
        <f t="shared" ref="E78:M78" si="73">MEDIAN(E34:E76)</f>
        <v>10000</v>
      </c>
      <c r="F78" s="1">
        <f t="shared" si="73"/>
        <v>5500</v>
      </c>
      <c r="G78" s="1">
        <f t="shared" si="73"/>
        <v>10000</v>
      </c>
      <c r="H78" s="1">
        <f t="shared" si="73"/>
        <v>1000</v>
      </c>
      <c r="I78" s="1">
        <f t="shared" si="73"/>
        <v>1012</v>
      </c>
      <c r="J78" s="1">
        <f t="shared" si="73"/>
        <v>1000</v>
      </c>
      <c r="K78" s="1">
        <f t="shared" si="73"/>
        <v>1000</v>
      </c>
      <c r="L78" s="1">
        <f t="shared" si="73"/>
        <v>10000</v>
      </c>
      <c r="M78" s="1">
        <f t="shared" si="73"/>
        <v>1012</v>
      </c>
      <c r="O78" s="1" t="s">
        <v>215</v>
      </c>
      <c r="P78" s="1">
        <f>MEDIAN(P34:P76)</f>
        <v>10000</v>
      </c>
      <c r="Q78" s="1">
        <f t="shared" ref="Q78:Y78" si="74">MEDIAN(Q34:Q76)</f>
        <v>10000</v>
      </c>
      <c r="R78" s="1">
        <f t="shared" si="74"/>
        <v>2000</v>
      </c>
      <c r="S78" s="1">
        <f t="shared" si="74"/>
        <v>10000</v>
      </c>
      <c r="T78" s="1">
        <f t="shared" si="74"/>
        <v>1000</v>
      </c>
      <c r="U78" s="1">
        <f t="shared" si="74"/>
        <v>1000</v>
      </c>
      <c r="V78" s="1">
        <f t="shared" si="74"/>
        <v>1000</v>
      </c>
      <c r="W78" s="1">
        <f t="shared" si="74"/>
        <v>1000</v>
      </c>
      <c r="X78" s="1">
        <f t="shared" si="74"/>
        <v>10000</v>
      </c>
      <c r="Y78" s="1">
        <f t="shared" si="74"/>
        <v>1000</v>
      </c>
      <c r="AA78" s="1" t="s">
        <v>215</v>
      </c>
      <c r="AB78" s="1">
        <f>MEDIAN(AB34:AB76)</f>
        <v>10000</v>
      </c>
      <c r="AC78" s="1">
        <f t="shared" ref="AC78:AK78" si="75">MEDIAN(AC34:AC76)</f>
        <v>10000</v>
      </c>
      <c r="AD78" s="1">
        <f t="shared" si="75"/>
        <v>1000</v>
      </c>
      <c r="AE78" s="1">
        <f t="shared" si="75"/>
        <v>5500</v>
      </c>
      <c r="AF78" s="1">
        <f t="shared" si="75"/>
        <v>1000</v>
      </c>
      <c r="AG78" s="1">
        <f t="shared" si="75"/>
        <v>1000</v>
      </c>
      <c r="AH78" s="1">
        <f t="shared" si="75"/>
        <v>1000</v>
      </c>
      <c r="AI78" s="1">
        <f t="shared" si="75"/>
        <v>1000</v>
      </c>
      <c r="AJ78" s="1">
        <f t="shared" si="75"/>
        <v>5512</v>
      </c>
      <c r="AK78" s="1">
        <f t="shared" si="75"/>
        <v>1000</v>
      </c>
      <c r="AM78" s="1" t="s">
        <v>215</v>
      </c>
      <c r="AN78" s="1">
        <f>MEDIAN(AN34:AN76)</f>
        <v>10000</v>
      </c>
      <c r="AO78" s="1">
        <f t="shared" ref="AO78:AW78" si="76">MEDIAN(AO34:AO76)</f>
        <v>10000</v>
      </c>
      <c r="AP78" s="1">
        <f t="shared" si="76"/>
        <v>1000</v>
      </c>
      <c r="AQ78" s="1">
        <f t="shared" si="76"/>
        <v>2000</v>
      </c>
      <c r="AR78" s="1">
        <f t="shared" si="76"/>
        <v>1000</v>
      </c>
      <c r="AS78" s="1">
        <f t="shared" si="76"/>
        <v>1000</v>
      </c>
      <c r="AT78" s="1">
        <f t="shared" si="76"/>
        <v>1000</v>
      </c>
      <c r="AU78" s="1">
        <f t="shared" si="76"/>
        <v>1000</v>
      </c>
      <c r="AV78" s="1">
        <f t="shared" si="76"/>
        <v>1000</v>
      </c>
      <c r="AW78" s="1">
        <f t="shared" si="76"/>
        <v>1024</v>
      </c>
      <c r="AZ78" s="1" t="s">
        <v>215</v>
      </c>
      <c r="BA78" s="1">
        <f>MEDIAN(BA34:BA76)</f>
        <v>10000</v>
      </c>
      <c r="BB78" s="1">
        <f t="shared" ref="BB78:BJ78" si="77">MEDIAN(BB34:BB76)</f>
        <v>10000</v>
      </c>
      <c r="BC78" s="1">
        <f t="shared" si="77"/>
        <v>1000</v>
      </c>
      <c r="BD78" s="1">
        <f t="shared" si="77"/>
        <v>1000</v>
      </c>
      <c r="BE78" s="1">
        <f t="shared" si="77"/>
        <v>1000</v>
      </c>
      <c r="BF78" s="1">
        <f t="shared" si="77"/>
        <v>1000</v>
      </c>
      <c r="BG78" s="1">
        <f t="shared" si="77"/>
        <v>625</v>
      </c>
      <c r="BH78" s="1">
        <f t="shared" si="77"/>
        <v>1000</v>
      </c>
      <c r="BI78" s="1">
        <f t="shared" si="77"/>
        <v>1000</v>
      </c>
      <c r="BJ78" s="1">
        <f t="shared" si="77"/>
        <v>1000</v>
      </c>
      <c r="BM78" s="1" t="s">
        <v>215</v>
      </c>
      <c r="BN78" s="1">
        <f>MEDIAN(BN34:BN76)</f>
        <v>10000</v>
      </c>
      <c r="BO78" s="1">
        <f t="shared" ref="BO78:BW78" si="78">MEDIAN(BO34:BO76)</f>
        <v>10000</v>
      </c>
      <c r="BP78" s="1">
        <f t="shared" si="78"/>
        <v>1000</v>
      </c>
      <c r="BQ78" s="1">
        <f t="shared" si="78"/>
        <v>1000</v>
      </c>
      <c r="BR78" s="1">
        <f t="shared" si="78"/>
        <v>1000</v>
      </c>
      <c r="BS78" s="1">
        <f t="shared" si="78"/>
        <v>1000</v>
      </c>
      <c r="BT78" s="1">
        <f t="shared" si="78"/>
        <v>250</v>
      </c>
      <c r="BU78" s="1">
        <f t="shared" si="78"/>
        <v>1000</v>
      </c>
      <c r="BV78" s="1">
        <f t="shared" si="78"/>
        <v>1000</v>
      </c>
      <c r="BW78" s="1">
        <f t="shared" si="78"/>
        <v>1000</v>
      </c>
      <c r="BX78" s="1" t="s">
        <v>215</v>
      </c>
      <c r="BY78" s="1">
        <f>MEDIAN(BY34:BY76)</f>
        <v>10000</v>
      </c>
      <c r="BZ78" s="1">
        <f t="shared" ref="BZ78:CH78" si="79">MEDIAN(BZ34:BZ76)</f>
        <v>10000</v>
      </c>
      <c r="CA78" s="1">
        <f t="shared" si="79"/>
        <v>1000</v>
      </c>
      <c r="CB78" s="1">
        <f t="shared" si="79"/>
        <v>1000</v>
      </c>
      <c r="CC78" s="1">
        <f t="shared" si="79"/>
        <v>1000</v>
      </c>
      <c r="CD78" s="1">
        <f t="shared" si="79"/>
        <v>1000</v>
      </c>
      <c r="CE78" s="1">
        <f t="shared" si="79"/>
        <v>100</v>
      </c>
      <c r="CF78" s="1">
        <f t="shared" si="79"/>
        <v>1000</v>
      </c>
      <c r="CG78" s="1">
        <f t="shared" si="79"/>
        <v>1000</v>
      </c>
      <c r="CH78" s="1">
        <f t="shared" si="79"/>
        <v>1000</v>
      </c>
    </row>
    <row r="79" spans="1:86" x14ac:dyDescent="0.25">
      <c r="C79" s="1" t="s">
        <v>216</v>
      </c>
      <c r="D79" s="1">
        <f>MODE(D34:D76)</f>
        <v>100000</v>
      </c>
      <c r="E79" s="1">
        <f t="shared" ref="E79:M79" si="80">MODE(E34:E76)</f>
        <v>10000</v>
      </c>
      <c r="F79" s="1">
        <f t="shared" si="80"/>
        <v>10000</v>
      </c>
      <c r="G79" s="1">
        <f t="shared" si="80"/>
        <v>1000</v>
      </c>
      <c r="H79" s="1">
        <f t="shared" si="80"/>
        <v>1000</v>
      </c>
      <c r="I79" s="1">
        <f t="shared" si="80"/>
        <v>1000</v>
      </c>
      <c r="J79" s="1">
        <f t="shared" si="80"/>
        <v>1000</v>
      </c>
      <c r="K79" s="1">
        <f t="shared" si="80"/>
        <v>1000</v>
      </c>
      <c r="L79" s="1">
        <f t="shared" si="80"/>
        <v>10000</v>
      </c>
      <c r="M79" s="1">
        <f t="shared" si="80"/>
        <v>1000</v>
      </c>
      <c r="O79" s="1" t="s">
        <v>216</v>
      </c>
      <c r="P79" s="1">
        <f>MODE(P34:P76)</f>
        <v>10000</v>
      </c>
      <c r="Q79" s="1">
        <f t="shared" ref="Q79:Y79" si="81">MODE(Q34:Q76)</f>
        <v>10000</v>
      </c>
      <c r="R79" s="1">
        <f t="shared" si="81"/>
        <v>1000</v>
      </c>
      <c r="S79" s="1">
        <f t="shared" si="81"/>
        <v>1000</v>
      </c>
      <c r="T79" s="1">
        <f t="shared" si="81"/>
        <v>1000</v>
      </c>
      <c r="U79" s="1">
        <f t="shared" si="81"/>
        <v>1000</v>
      </c>
      <c r="V79" s="1">
        <f t="shared" si="81"/>
        <v>1000</v>
      </c>
      <c r="W79" s="1">
        <f t="shared" si="81"/>
        <v>1000</v>
      </c>
      <c r="X79" s="1">
        <f t="shared" si="81"/>
        <v>10000</v>
      </c>
      <c r="Y79" s="1">
        <f t="shared" si="81"/>
        <v>1000</v>
      </c>
      <c r="AA79" s="1" t="s">
        <v>216</v>
      </c>
      <c r="AB79" s="1">
        <f>MODE(AB34:AB76)</f>
        <v>10000</v>
      </c>
      <c r="AC79" s="1">
        <f t="shared" ref="AC79:AK79" si="82">MODE(AC34:AC76)</f>
        <v>10000</v>
      </c>
      <c r="AD79" s="1">
        <f t="shared" si="82"/>
        <v>1000</v>
      </c>
      <c r="AE79" s="1">
        <f t="shared" si="82"/>
        <v>1000</v>
      </c>
      <c r="AF79" s="1">
        <f t="shared" si="82"/>
        <v>1000</v>
      </c>
      <c r="AG79" s="1">
        <f t="shared" si="82"/>
        <v>1000</v>
      </c>
      <c r="AH79" s="1">
        <f t="shared" si="82"/>
        <v>1000</v>
      </c>
      <c r="AI79" s="1">
        <f t="shared" si="82"/>
        <v>1000</v>
      </c>
      <c r="AJ79" s="1">
        <f t="shared" si="82"/>
        <v>10000</v>
      </c>
      <c r="AK79" s="1">
        <f t="shared" si="82"/>
        <v>1000</v>
      </c>
      <c r="AM79" s="1" t="s">
        <v>216</v>
      </c>
      <c r="AN79" s="1">
        <f>MODE(AN34:AN76)</f>
        <v>10000</v>
      </c>
      <c r="AO79" s="1">
        <f t="shared" ref="AO79:AW79" si="83">MODE(AO34:AO76)</f>
        <v>10000</v>
      </c>
      <c r="AP79" s="1">
        <f t="shared" si="83"/>
        <v>1000</v>
      </c>
      <c r="AQ79" s="1">
        <f t="shared" si="83"/>
        <v>1000</v>
      </c>
      <c r="AR79" s="1">
        <f t="shared" si="83"/>
        <v>1000</v>
      </c>
      <c r="AS79" s="1">
        <f t="shared" si="83"/>
        <v>1000</v>
      </c>
      <c r="AT79" s="1">
        <f t="shared" si="83"/>
        <v>1000</v>
      </c>
      <c r="AU79" s="1">
        <f t="shared" si="83"/>
        <v>1000</v>
      </c>
      <c r="AV79" s="1">
        <f t="shared" si="83"/>
        <v>10000</v>
      </c>
      <c r="AW79" s="1">
        <f t="shared" si="83"/>
        <v>1000</v>
      </c>
      <c r="AZ79" s="1" t="s">
        <v>216</v>
      </c>
      <c r="BA79" s="1">
        <f>MODE(BA34:BA76)</f>
        <v>10000</v>
      </c>
      <c r="BB79" s="1">
        <f t="shared" ref="BB79:BJ79" si="84">MODE(BB34:BB76)</f>
        <v>10000</v>
      </c>
      <c r="BC79" s="1">
        <f t="shared" si="84"/>
        <v>1000</v>
      </c>
      <c r="BD79" s="1">
        <f t="shared" si="84"/>
        <v>1000</v>
      </c>
      <c r="BE79" s="1">
        <f t="shared" si="84"/>
        <v>1000</v>
      </c>
      <c r="BF79" s="1">
        <f t="shared" si="84"/>
        <v>1000</v>
      </c>
      <c r="BG79" s="1">
        <f t="shared" si="84"/>
        <v>1000</v>
      </c>
      <c r="BH79" s="1">
        <f t="shared" si="84"/>
        <v>1000</v>
      </c>
      <c r="BI79" s="1">
        <f t="shared" si="84"/>
        <v>1000</v>
      </c>
      <c r="BJ79" s="1">
        <f t="shared" si="84"/>
        <v>1000</v>
      </c>
      <c r="BM79" s="1" t="s">
        <v>216</v>
      </c>
      <c r="BN79" s="1">
        <f>MODE(BN34:BN76)</f>
        <v>10000</v>
      </c>
      <c r="BO79" s="1">
        <f t="shared" ref="BO79:BW79" si="85">MODE(BO34:BO76)</f>
        <v>10000</v>
      </c>
      <c r="BP79" s="1">
        <f t="shared" si="85"/>
        <v>1000</v>
      </c>
      <c r="BQ79" s="1">
        <f t="shared" si="85"/>
        <v>1000</v>
      </c>
      <c r="BR79" s="1">
        <f t="shared" si="85"/>
        <v>1000</v>
      </c>
      <c r="BS79" s="1">
        <f t="shared" si="85"/>
        <v>1000</v>
      </c>
      <c r="BT79" s="1">
        <f t="shared" si="85"/>
        <v>1000</v>
      </c>
      <c r="BU79" s="1">
        <f t="shared" si="85"/>
        <v>1000</v>
      </c>
      <c r="BV79" s="1">
        <f t="shared" si="85"/>
        <v>1000</v>
      </c>
      <c r="BW79" s="1">
        <f t="shared" si="85"/>
        <v>1000</v>
      </c>
      <c r="BX79" s="1" t="s">
        <v>216</v>
      </c>
      <c r="BY79" s="1">
        <f>MODE(BY34:BY76)</f>
        <v>10000</v>
      </c>
      <c r="BZ79" s="1">
        <f t="shared" ref="BZ79:CH79" si="86">MODE(BZ34:BZ76)</f>
        <v>10000</v>
      </c>
      <c r="CA79" s="1">
        <f t="shared" si="86"/>
        <v>1000</v>
      </c>
      <c r="CB79" s="1">
        <f t="shared" si="86"/>
        <v>1000</v>
      </c>
      <c r="CC79" s="1">
        <f t="shared" si="86"/>
        <v>1000</v>
      </c>
      <c r="CD79" s="1">
        <f t="shared" si="86"/>
        <v>1000</v>
      </c>
      <c r="CE79" s="1">
        <f t="shared" si="86"/>
        <v>1000</v>
      </c>
      <c r="CF79" s="1">
        <f t="shared" si="86"/>
        <v>1000</v>
      </c>
      <c r="CG79" s="1">
        <f t="shared" si="86"/>
        <v>1000</v>
      </c>
      <c r="CH79" s="1">
        <f t="shared" si="86"/>
        <v>1000</v>
      </c>
    </row>
    <row r="83" spans="3:49" ht="30" x14ac:dyDescent="0.25">
      <c r="C83"/>
      <c r="D83" s="19" t="s">
        <v>7</v>
      </c>
      <c r="E83" s="19" t="s">
        <v>13</v>
      </c>
      <c r="F83" s="19" t="s">
        <v>8</v>
      </c>
      <c r="G83" s="19" t="s">
        <v>9</v>
      </c>
      <c r="H83" s="19" t="s">
        <v>10</v>
      </c>
      <c r="I83" s="19" t="s">
        <v>11</v>
      </c>
      <c r="J83" s="19" t="s">
        <v>12</v>
      </c>
      <c r="K83" s="19" t="s">
        <v>14</v>
      </c>
      <c r="L83" s="19" t="s">
        <v>15</v>
      </c>
      <c r="M83" s="19" t="s">
        <v>16</v>
      </c>
      <c r="O83"/>
      <c r="P83" s="19" t="s">
        <v>7</v>
      </c>
      <c r="Q83" s="19" t="s">
        <v>13</v>
      </c>
      <c r="R83" s="19" t="s">
        <v>8</v>
      </c>
      <c r="S83" s="19" t="s">
        <v>9</v>
      </c>
      <c r="T83" s="19" t="s">
        <v>10</v>
      </c>
      <c r="U83" s="19" t="s">
        <v>11</v>
      </c>
      <c r="V83" s="19" t="s">
        <v>12</v>
      </c>
      <c r="W83" s="19" t="s">
        <v>14</v>
      </c>
      <c r="X83" s="19" t="s">
        <v>15</v>
      </c>
      <c r="Y83" s="19" t="s">
        <v>16</v>
      </c>
      <c r="AA83"/>
      <c r="AB83" s="19" t="s">
        <v>7</v>
      </c>
      <c r="AC83" s="19" t="s">
        <v>13</v>
      </c>
      <c r="AD83" s="19" t="s">
        <v>8</v>
      </c>
      <c r="AE83" s="19" t="s">
        <v>9</v>
      </c>
      <c r="AF83" s="19" t="s">
        <v>10</v>
      </c>
      <c r="AG83" s="19" t="s">
        <v>11</v>
      </c>
      <c r="AH83" s="19" t="s">
        <v>12</v>
      </c>
      <c r="AI83" s="19" t="s">
        <v>14</v>
      </c>
      <c r="AJ83" s="19" t="s">
        <v>15</v>
      </c>
      <c r="AK83" s="19" t="s">
        <v>16</v>
      </c>
      <c r="AM83"/>
      <c r="AN83" s="19" t="s">
        <v>7</v>
      </c>
      <c r="AO83" s="19" t="s">
        <v>13</v>
      </c>
      <c r="AP83" s="19" t="s">
        <v>8</v>
      </c>
      <c r="AQ83" s="19" t="s">
        <v>9</v>
      </c>
      <c r="AR83" s="19" t="s">
        <v>10</v>
      </c>
      <c r="AS83" s="19" t="s">
        <v>11</v>
      </c>
      <c r="AT83" s="19" t="s">
        <v>12</v>
      </c>
      <c r="AU83" s="19" t="s">
        <v>14</v>
      </c>
      <c r="AV83" s="19" t="s">
        <v>15</v>
      </c>
      <c r="AW83" s="19" t="s">
        <v>16</v>
      </c>
    </row>
    <row r="84" spans="3:49" x14ac:dyDescent="0.25">
      <c r="C84" t="s">
        <v>225</v>
      </c>
      <c r="D84">
        <f>COUNTIF(D34:D76,"&lt;500")</f>
        <v>1</v>
      </c>
      <c r="E84">
        <f t="shared" ref="E84:M84" si="87">COUNTIF(E34:E76,"&lt;500")</f>
        <v>3</v>
      </c>
      <c r="F84">
        <f t="shared" si="87"/>
        <v>3</v>
      </c>
      <c r="G84">
        <f t="shared" si="87"/>
        <v>0</v>
      </c>
      <c r="H84">
        <f t="shared" si="87"/>
        <v>4</v>
      </c>
      <c r="I84">
        <f t="shared" si="87"/>
        <v>0</v>
      </c>
      <c r="J84">
        <f t="shared" si="87"/>
        <v>5</v>
      </c>
      <c r="K84">
        <f t="shared" si="87"/>
        <v>2</v>
      </c>
      <c r="L84">
        <f t="shared" si="87"/>
        <v>3</v>
      </c>
      <c r="M84">
        <f t="shared" si="87"/>
        <v>1</v>
      </c>
      <c r="O84" t="s">
        <v>225</v>
      </c>
      <c r="P84">
        <f>COUNTIF(P34:P76,"&lt;500")</f>
        <v>1</v>
      </c>
      <c r="Q84">
        <f t="shared" ref="Q84:Y84" si="88">COUNTIF(Q34:Q76,"&lt;500")</f>
        <v>4</v>
      </c>
      <c r="R84">
        <f t="shared" si="88"/>
        <v>3</v>
      </c>
      <c r="S84">
        <f t="shared" si="88"/>
        <v>0</v>
      </c>
      <c r="T84">
        <f t="shared" si="88"/>
        <v>5</v>
      </c>
      <c r="U84">
        <f t="shared" si="88"/>
        <v>0</v>
      </c>
      <c r="V84">
        <f t="shared" si="88"/>
        <v>6</v>
      </c>
      <c r="W84">
        <f t="shared" si="88"/>
        <v>3</v>
      </c>
      <c r="X84">
        <f t="shared" si="88"/>
        <v>3</v>
      </c>
      <c r="Y84">
        <f t="shared" si="88"/>
        <v>1</v>
      </c>
      <c r="AA84" t="s">
        <v>225</v>
      </c>
      <c r="AB84">
        <f>COUNTIF(AB34:AB76,"&lt;500")</f>
        <v>1</v>
      </c>
      <c r="AC84">
        <f t="shared" ref="AC84:AK84" si="89">COUNTIF(AC34:AC76,"&lt;500")</f>
        <v>4</v>
      </c>
      <c r="AD84">
        <f t="shared" si="89"/>
        <v>4</v>
      </c>
      <c r="AE84">
        <f t="shared" si="89"/>
        <v>1</v>
      </c>
      <c r="AF84">
        <f t="shared" si="89"/>
        <v>5</v>
      </c>
      <c r="AG84">
        <f t="shared" si="89"/>
        <v>0</v>
      </c>
      <c r="AH84">
        <f t="shared" si="89"/>
        <v>6</v>
      </c>
      <c r="AI84">
        <f t="shared" si="89"/>
        <v>3</v>
      </c>
      <c r="AJ84">
        <f t="shared" si="89"/>
        <v>4</v>
      </c>
      <c r="AK84">
        <f t="shared" si="89"/>
        <v>1</v>
      </c>
      <c r="AM84" t="s">
        <v>225</v>
      </c>
      <c r="AN84">
        <f>COUNTIF(AN34:AN76,"&lt;500")</f>
        <v>1</v>
      </c>
      <c r="AO84">
        <f t="shared" ref="AO84:AW84" si="90">COUNTIF(AO34:AO76,"&lt;500")</f>
        <v>4</v>
      </c>
      <c r="AP84">
        <f t="shared" si="90"/>
        <v>5</v>
      </c>
      <c r="AQ84">
        <f t="shared" si="90"/>
        <v>1</v>
      </c>
      <c r="AR84">
        <f t="shared" si="90"/>
        <v>6</v>
      </c>
      <c r="AS84">
        <f t="shared" si="90"/>
        <v>1</v>
      </c>
      <c r="AT84">
        <f t="shared" si="90"/>
        <v>5</v>
      </c>
      <c r="AU84">
        <f t="shared" si="90"/>
        <v>6</v>
      </c>
      <c r="AV84">
        <f t="shared" si="90"/>
        <v>3</v>
      </c>
      <c r="AW84">
        <f t="shared" si="90"/>
        <v>0</v>
      </c>
    </row>
    <row r="85" spans="3:49" x14ac:dyDescent="0.25">
      <c r="C85" t="s">
        <v>226</v>
      </c>
      <c r="D85">
        <f>COUNTIF(D34:D76,"&gt;499")-COUNTIF(D34:D76,"&gt;1500")</f>
        <v>1</v>
      </c>
      <c r="E85">
        <f t="shared" ref="E85:M85" si="91">COUNTIF(E34:E76,"&gt;499")-COUNTIF(E34:E76,"&gt;1500")</f>
        <v>6</v>
      </c>
      <c r="F85">
        <f t="shared" si="91"/>
        <v>8</v>
      </c>
      <c r="G85">
        <f t="shared" si="91"/>
        <v>4</v>
      </c>
      <c r="H85">
        <f t="shared" si="91"/>
        <v>13</v>
      </c>
      <c r="I85">
        <f t="shared" si="91"/>
        <v>11</v>
      </c>
      <c r="J85">
        <f t="shared" si="91"/>
        <v>12</v>
      </c>
      <c r="K85">
        <f t="shared" si="91"/>
        <v>16</v>
      </c>
      <c r="L85">
        <f t="shared" si="91"/>
        <v>10</v>
      </c>
      <c r="M85">
        <f t="shared" si="91"/>
        <v>5</v>
      </c>
      <c r="O85" t="s">
        <v>226</v>
      </c>
      <c r="P85">
        <f>COUNTIF(P34:P76,"&gt;499")-COUNTIF(P34:P76,"&gt;1500")</f>
        <v>2</v>
      </c>
      <c r="Q85">
        <f t="shared" ref="Q85:Y85" si="92">COUNTIF(Q34:Q76,"&gt;499")-COUNTIF(Q34:Q76,"&gt;1500")</f>
        <v>8</v>
      </c>
      <c r="R85">
        <f t="shared" si="92"/>
        <v>8</v>
      </c>
      <c r="S85">
        <f t="shared" si="92"/>
        <v>5</v>
      </c>
      <c r="T85">
        <f t="shared" si="92"/>
        <v>14</v>
      </c>
      <c r="U85">
        <f t="shared" si="92"/>
        <v>12</v>
      </c>
      <c r="V85">
        <f t="shared" si="92"/>
        <v>11</v>
      </c>
      <c r="W85">
        <f t="shared" si="92"/>
        <v>17</v>
      </c>
      <c r="X85">
        <f t="shared" si="92"/>
        <v>10</v>
      </c>
      <c r="Y85">
        <f t="shared" si="92"/>
        <v>6</v>
      </c>
      <c r="AA85" t="s">
        <v>226</v>
      </c>
      <c r="AB85">
        <f>COUNTIF(AB34:AB76,"&gt;499")-COUNTIF(AB34:AB76,"&gt;1500")</f>
        <v>2</v>
      </c>
      <c r="AC85">
        <f t="shared" ref="AC85:AK85" si="93">COUNTIF(AC34:AC76,"&gt;499")-COUNTIF(AC34:AC76,"&gt;1500")</f>
        <v>7</v>
      </c>
      <c r="AD85">
        <f t="shared" si="93"/>
        <v>9</v>
      </c>
      <c r="AE85">
        <f t="shared" si="93"/>
        <v>5</v>
      </c>
      <c r="AF85">
        <f t="shared" si="93"/>
        <v>16</v>
      </c>
      <c r="AG85">
        <f t="shared" si="93"/>
        <v>14</v>
      </c>
      <c r="AH85">
        <f t="shared" si="93"/>
        <v>12</v>
      </c>
      <c r="AI85">
        <f t="shared" si="93"/>
        <v>16</v>
      </c>
      <c r="AJ85">
        <f t="shared" si="93"/>
        <v>11</v>
      </c>
      <c r="AK85">
        <f t="shared" si="93"/>
        <v>7</v>
      </c>
      <c r="AM85" t="s">
        <v>226</v>
      </c>
      <c r="AN85">
        <f>COUNTIF(AN34:AN76,"&gt;499")-COUNTIF(AN34:AN76,"&gt;1500")</f>
        <v>4</v>
      </c>
      <c r="AO85">
        <f t="shared" ref="AO85:AW85" si="94">COUNTIF(AO34:AO76,"&gt;499")-COUNTIF(AO34:AO76,"&gt;1500")</f>
        <v>9</v>
      </c>
      <c r="AP85">
        <f t="shared" si="94"/>
        <v>12</v>
      </c>
      <c r="AQ85">
        <f t="shared" si="94"/>
        <v>5</v>
      </c>
      <c r="AR85">
        <f t="shared" si="94"/>
        <v>15</v>
      </c>
      <c r="AS85">
        <f t="shared" si="94"/>
        <v>15</v>
      </c>
      <c r="AT85">
        <f t="shared" si="94"/>
        <v>9</v>
      </c>
      <c r="AU85">
        <f t="shared" si="94"/>
        <v>12</v>
      </c>
      <c r="AV85">
        <f t="shared" si="94"/>
        <v>13</v>
      </c>
      <c r="AW85">
        <f t="shared" si="94"/>
        <v>6</v>
      </c>
    </row>
    <row r="86" spans="3:49" x14ac:dyDescent="0.25">
      <c r="C86" t="s">
        <v>227</v>
      </c>
      <c r="D86">
        <f>COUNTIF(D34:D76,"&gt;1500")</f>
        <v>34</v>
      </c>
      <c r="E86">
        <f t="shared" ref="E86:M86" si="95">COUNTIF(E34:E76,"&gt;1500")</f>
        <v>27</v>
      </c>
      <c r="F86">
        <f t="shared" si="95"/>
        <v>11</v>
      </c>
      <c r="G86">
        <f t="shared" si="95"/>
        <v>7</v>
      </c>
      <c r="H86">
        <f t="shared" si="95"/>
        <v>13</v>
      </c>
      <c r="I86">
        <f t="shared" si="95"/>
        <v>9</v>
      </c>
      <c r="J86">
        <f t="shared" si="95"/>
        <v>1</v>
      </c>
      <c r="K86">
        <f t="shared" si="95"/>
        <v>6</v>
      </c>
      <c r="L86">
        <f t="shared" si="95"/>
        <v>18</v>
      </c>
      <c r="M86">
        <f t="shared" si="95"/>
        <v>4</v>
      </c>
      <c r="O86" t="s">
        <v>227</v>
      </c>
      <c r="P86">
        <f>COUNTIF(P34:P76,"&gt;1500")</f>
        <v>33</v>
      </c>
      <c r="Q86">
        <f t="shared" ref="Q86:Y86" si="96">COUNTIF(Q34:Q76,"&gt;1500")</f>
        <v>25</v>
      </c>
      <c r="R86">
        <f t="shared" si="96"/>
        <v>11</v>
      </c>
      <c r="S86">
        <f t="shared" si="96"/>
        <v>6</v>
      </c>
      <c r="T86">
        <f t="shared" si="96"/>
        <v>11</v>
      </c>
      <c r="U86">
        <f t="shared" si="96"/>
        <v>8</v>
      </c>
      <c r="V86">
        <f t="shared" si="96"/>
        <v>1</v>
      </c>
      <c r="W86">
        <f t="shared" si="96"/>
        <v>2</v>
      </c>
      <c r="X86">
        <f t="shared" si="96"/>
        <v>15</v>
      </c>
      <c r="Y86">
        <f t="shared" si="96"/>
        <v>3</v>
      </c>
      <c r="AA86" t="s">
        <v>227</v>
      </c>
      <c r="AB86">
        <f>COUNTIF(AB34:AB76,"&gt;1500")</f>
        <v>33</v>
      </c>
      <c r="AC86">
        <f t="shared" ref="AC86:AK86" si="97">COUNTIF(AC34:AC76,"&gt;1500")</f>
        <v>25</v>
      </c>
      <c r="AD86">
        <f t="shared" si="97"/>
        <v>11</v>
      </c>
      <c r="AE86">
        <f t="shared" si="97"/>
        <v>6</v>
      </c>
      <c r="AF86">
        <f t="shared" si="97"/>
        <v>10</v>
      </c>
      <c r="AG86">
        <f t="shared" si="97"/>
        <v>6</v>
      </c>
      <c r="AH86">
        <f t="shared" si="97"/>
        <v>1</v>
      </c>
      <c r="AI86">
        <f t="shared" si="97"/>
        <v>4</v>
      </c>
      <c r="AJ86">
        <f t="shared" si="97"/>
        <v>15</v>
      </c>
      <c r="AK86">
        <f t="shared" si="97"/>
        <v>3</v>
      </c>
      <c r="AM86" t="s">
        <v>227</v>
      </c>
      <c r="AN86">
        <f>COUNTIF(AN34:AN76,"&gt;1500")</f>
        <v>31</v>
      </c>
      <c r="AO86">
        <f t="shared" ref="AO86:AW86" si="98">COUNTIF(AO34:AO76,"&gt;1500")</f>
        <v>23</v>
      </c>
      <c r="AP86">
        <f t="shared" si="98"/>
        <v>7</v>
      </c>
      <c r="AQ86">
        <f t="shared" si="98"/>
        <v>7</v>
      </c>
      <c r="AR86">
        <f t="shared" si="98"/>
        <v>11</v>
      </c>
      <c r="AS86">
        <f t="shared" si="98"/>
        <v>3</v>
      </c>
      <c r="AT86">
        <f t="shared" si="98"/>
        <v>0</v>
      </c>
      <c r="AU86">
        <f t="shared" si="98"/>
        <v>1</v>
      </c>
      <c r="AV86">
        <f t="shared" si="98"/>
        <v>13</v>
      </c>
      <c r="AW86">
        <f t="shared" si="98"/>
        <v>3</v>
      </c>
    </row>
    <row r="87" spans="3:49" x14ac:dyDescent="0.25">
      <c r="C87" t="s">
        <v>218</v>
      </c>
      <c r="D87">
        <f>COUNTA(D34:D76)</f>
        <v>36</v>
      </c>
      <c r="E87">
        <f t="shared" ref="E87:M87" si="99">COUNTA(E34:E76)</f>
        <v>36</v>
      </c>
      <c r="F87">
        <f t="shared" si="99"/>
        <v>22</v>
      </c>
      <c r="G87">
        <f t="shared" si="99"/>
        <v>11</v>
      </c>
      <c r="H87">
        <f t="shared" si="99"/>
        <v>30</v>
      </c>
      <c r="I87">
        <f t="shared" si="99"/>
        <v>20</v>
      </c>
      <c r="J87">
        <f t="shared" si="99"/>
        <v>18</v>
      </c>
      <c r="K87">
        <f t="shared" si="99"/>
        <v>24</v>
      </c>
      <c r="L87">
        <f t="shared" si="99"/>
        <v>31</v>
      </c>
      <c r="M87">
        <f t="shared" si="99"/>
        <v>10</v>
      </c>
      <c r="O87" t="s">
        <v>218</v>
      </c>
      <c r="P87">
        <f>COUNTA(P34:P76)</f>
        <v>36</v>
      </c>
      <c r="Q87">
        <f t="shared" ref="Q87:Y87" si="100">COUNTA(Q34:Q76)</f>
        <v>37</v>
      </c>
      <c r="R87">
        <f t="shared" si="100"/>
        <v>22</v>
      </c>
      <c r="S87">
        <f t="shared" si="100"/>
        <v>11</v>
      </c>
      <c r="T87">
        <f t="shared" si="100"/>
        <v>30</v>
      </c>
      <c r="U87">
        <f t="shared" si="100"/>
        <v>20</v>
      </c>
      <c r="V87">
        <f t="shared" si="100"/>
        <v>18</v>
      </c>
      <c r="W87">
        <f t="shared" si="100"/>
        <v>22</v>
      </c>
      <c r="X87">
        <f t="shared" si="100"/>
        <v>28</v>
      </c>
      <c r="Y87">
        <f t="shared" si="100"/>
        <v>10</v>
      </c>
      <c r="AA87" t="s">
        <v>218</v>
      </c>
      <c r="AB87">
        <f>COUNTA(AB34:AB76)</f>
        <v>36</v>
      </c>
      <c r="AC87">
        <f t="shared" ref="AC87:AK87" si="101">COUNTA(AC34:AC76)</f>
        <v>36</v>
      </c>
      <c r="AD87">
        <f t="shared" si="101"/>
        <v>24</v>
      </c>
      <c r="AE87">
        <f t="shared" si="101"/>
        <v>12</v>
      </c>
      <c r="AF87">
        <f t="shared" si="101"/>
        <v>31</v>
      </c>
      <c r="AG87">
        <f t="shared" si="101"/>
        <v>20</v>
      </c>
      <c r="AH87">
        <f t="shared" si="101"/>
        <v>19</v>
      </c>
      <c r="AI87">
        <f t="shared" si="101"/>
        <v>23</v>
      </c>
      <c r="AJ87">
        <f t="shared" si="101"/>
        <v>30</v>
      </c>
      <c r="AK87">
        <f t="shared" si="101"/>
        <v>11</v>
      </c>
      <c r="AM87" t="s">
        <v>218</v>
      </c>
      <c r="AN87">
        <f>COUNTA(AN34:AN76)</f>
        <v>36</v>
      </c>
      <c r="AO87">
        <f t="shared" ref="AO87:AW87" si="102">COUNTA(AO34:AO76)</f>
        <v>36</v>
      </c>
      <c r="AP87">
        <f t="shared" si="102"/>
        <v>24</v>
      </c>
      <c r="AQ87">
        <f t="shared" si="102"/>
        <v>13</v>
      </c>
      <c r="AR87">
        <f t="shared" si="102"/>
        <v>32</v>
      </c>
      <c r="AS87">
        <f t="shared" si="102"/>
        <v>19</v>
      </c>
      <c r="AT87">
        <f t="shared" si="102"/>
        <v>14</v>
      </c>
      <c r="AU87">
        <f t="shared" si="102"/>
        <v>19</v>
      </c>
      <c r="AV87">
        <f t="shared" si="102"/>
        <v>29</v>
      </c>
      <c r="AW87">
        <f t="shared" si="102"/>
        <v>9</v>
      </c>
    </row>
    <row r="88" spans="3:49" x14ac:dyDescent="0.25">
      <c r="C88" t="s">
        <v>217</v>
      </c>
      <c r="D88">
        <f>SUM(D84:D86)</f>
        <v>36</v>
      </c>
      <c r="E88">
        <f t="shared" ref="E88:M88" si="103">SUM(E84:E86)</f>
        <v>36</v>
      </c>
      <c r="F88">
        <f t="shared" si="103"/>
        <v>22</v>
      </c>
      <c r="G88">
        <f t="shared" si="103"/>
        <v>11</v>
      </c>
      <c r="H88">
        <f t="shared" si="103"/>
        <v>30</v>
      </c>
      <c r="I88">
        <f t="shared" si="103"/>
        <v>20</v>
      </c>
      <c r="J88">
        <f t="shared" si="103"/>
        <v>18</v>
      </c>
      <c r="K88">
        <f t="shared" si="103"/>
        <v>24</v>
      </c>
      <c r="L88">
        <f t="shared" si="103"/>
        <v>31</v>
      </c>
      <c r="M88">
        <f t="shared" si="103"/>
        <v>10</v>
      </c>
      <c r="O88" t="s">
        <v>217</v>
      </c>
      <c r="P88">
        <f>SUM(P84:P86)</f>
        <v>36</v>
      </c>
      <c r="Q88">
        <f t="shared" ref="Q88:Y88" si="104">SUM(Q84:Q86)</f>
        <v>37</v>
      </c>
      <c r="R88">
        <f t="shared" si="104"/>
        <v>22</v>
      </c>
      <c r="S88">
        <f t="shared" si="104"/>
        <v>11</v>
      </c>
      <c r="T88">
        <f t="shared" si="104"/>
        <v>30</v>
      </c>
      <c r="U88">
        <f t="shared" si="104"/>
        <v>20</v>
      </c>
      <c r="V88">
        <f t="shared" si="104"/>
        <v>18</v>
      </c>
      <c r="W88">
        <f t="shared" si="104"/>
        <v>22</v>
      </c>
      <c r="X88">
        <f t="shared" si="104"/>
        <v>28</v>
      </c>
      <c r="Y88">
        <f t="shared" si="104"/>
        <v>10</v>
      </c>
      <c r="AA88" t="s">
        <v>217</v>
      </c>
      <c r="AB88">
        <f>SUM(AB84:AB86)</f>
        <v>36</v>
      </c>
      <c r="AC88">
        <f t="shared" ref="AC88:AK88" si="105">SUM(AC84:AC86)</f>
        <v>36</v>
      </c>
      <c r="AD88">
        <f t="shared" si="105"/>
        <v>24</v>
      </c>
      <c r="AE88">
        <f t="shared" si="105"/>
        <v>12</v>
      </c>
      <c r="AF88">
        <f t="shared" si="105"/>
        <v>31</v>
      </c>
      <c r="AG88">
        <f t="shared" si="105"/>
        <v>20</v>
      </c>
      <c r="AH88">
        <f t="shared" si="105"/>
        <v>19</v>
      </c>
      <c r="AI88">
        <f t="shared" si="105"/>
        <v>23</v>
      </c>
      <c r="AJ88">
        <f t="shared" si="105"/>
        <v>30</v>
      </c>
      <c r="AK88">
        <f t="shared" si="105"/>
        <v>11</v>
      </c>
      <c r="AM88" t="s">
        <v>217</v>
      </c>
      <c r="AN88">
        <f>SUM(AN84:AN86)</f>
        <v>36</v>
      </c>
      <c r="AO88">
        <f t="shared" ref="AO88:AW88" si="106">SUM(AO84:AO86)</f>
        <v>36</v>
      </c>
      <c r="AP88">
        <f t="shared" si="106"/>
        <v>24</v>
      </c>
      <c r="AQ88">
        <f t="shared" si="106"/>
        <v>13</v>
      </c>
      <c r="AR88">
        <f t="shared" si="106"/>
        <v>32</v>
      </c>
      <c r="AS88">
        <f t="shared" si="106"/>
        <v>19</v>
      </c>
      <c r="AT88">
        <f t="shared" si="106"/>
        <v>14</v>
      </c>
      <c r="AU88">
        <f t="shared" si="106"/>
        <v>19</v>
      </c>
      <c r="AV88">
        <f t="shared" si="106"/>
        <v>29</v>
      </c>
      <c r="AW88">
        <f t="shared" si="106"/>
        <v>9</v>
      </c>
    </row>
    <row r="90" spans="3:49" ht="30" x14ac:dyDescent="0.25">
      <c r="C90" s="32" t="s">
        <v>80</v>
      </c>
      <c r="D90" s="33" t="s">
        <v>7</v>
      </c>
      <c r="E90" s="33" t="s">
        <v>13</v>
      </c>
      <c r="F90" s="33" t="s">
        <v>8</v>
      </c>
      <c r="G90" s="33" t="s">
        <v>9</v>
      </c>
      <c r="H90" s="33" t="s">
        <v>10</v>
      </c>
      <c r="I90" s="33" t="s">
        <v>11</v>
      </c>
      <c r="J90" s="33" t="s">
        <v>12</v>
      </c>
      <c r="K90" s="33" t="s">
        <v>14</v>
      </c>
      <c r="L90" s="33" t="s">
        <v>15</v>
      </c>
      <c r="M90" s="33" t="s">
        <v>16</v>
      </c>
      <c r="O90" s="32" t="s">
        <v>80</v>
      </c>
      <c r="P90" s="33" t="s">
        <v>7</v>
      </c>
      <c r="Q90" s="33" t="s">
        <v>13</v>
      </c>
      <c r="R90" s="33" t="s">
        <v>8</v>
      </c>
      <c r="S90" s="33" t="s">
        <v>9</v>
      </c>
      <c r="T90" s="33" t="s">
        <v>10</v>
      </c>
      <c r="U90" s="33" t="s">
        <v>11</v>
      </c>
      <c r="V90" s="33" t="s">
        <v>12</v>
      </c>
      <c r="W90" s="33" t="s">
        <v>14</v>
      </c>
      <c r="X90" s="33" t="s">
        <v>15</v>
      </c>
      <c r="Y90" s="33" t="s">
        <v>16</v>
      </c>
      <c r="AA90" s="32" t="s">
        <v>80</v>
      </c>
      <c r="AB90" s="33" t="s">
        <v>7</v>
      </c>
      <c r="AC90" s="33" t="s">
        <v>13</v>
      </c>
      <c r="AD90" s="33" t="s">
        <v>8</v>
      </c>
      <c r="AE90" s="33" t="s">
        <v>9</v>
      </c>
      <c r="AF90" s="33" t="s">
        <v>10</v>
      </c>
      <c r="AG90" s="33" t="s">
        <v>11</v>
      </c>
      <c r="AH90" s="33" t="s">
        <v>12</v>
      </c>
      <c r="AI90" s="33" t="s">
        <v>14</v>
      </c>
      <c r="AJ90" s="33" t="s">
        <v>15</v>
      </c>
      <c r="AK90" s="33" t="s">
        <v>16</v>
      </c>
      <c r="AM90" s="32" t="s">
        <v>80</v>
      </c>
      <c r="AN90" s="33" t="s">
        <v>7</v>
      </c>
      <c r="AO90" s="33" t="s">
        <v>13</v>
      </c>
      <c r="AP90" s="33" t="s">
        <v>8</v>
      </c>
      <c r="AQ90" s="33" t="s">
        <v>9</v>
      </c>
      <c r="AR90" s="33" t="s">
        <v>10</v>
      </c>
      <c r="AS90" s="33" t="s">
        <v>11</v>
      </c>
      <c r="AT90" s="33" t="s">
        <v>12</v>
      </c>
      <c r="AU90" s="33" t="s">
        <v>14</v>
      </c>
      <c r="AV90" s="33" t="s">
        <v>15</v>
      </c>
      <c r="AW90" s="33" t="s">
        <v>16</v>
      </c>
    </row>
    <row r="91" spans="3:49" x14ac:dyDescent="0.25">
      <c r="C91" s="35" t="s">
        <v>17</v>
      </c>
      <c r="D91" s="83">
        <f>D34/AD34-1</f>
        <v>99</v>
      </c>
      <c r="E91" s="83" t="e">
        <f t="shared" ref="E91:E133" si="107">E34/AE34-1</f>
        <v>#DIV/0!</v>
      </c>
      <c r="F91" s="83">
        <f t="shared" ref="F91:F133" si="108">F34/AF34-1</f>
        <v>-0.9</v>
      </c>
      <c r="G91" s="83">
        <f t="shared" ref="G91:G133" si="109">G34/AG34-1</f>
        <v>-1</v>
      </c>
      <c r="H91" s="83">
        <f t="shared" ref="H91:H133" si="110">H34/AH34-1</f>
        <v>99</v>
      </c>
      <c r="I91" s="83">
        <f t="shared" ref="I91:I133" si="111">I34/AI34-1</f>
        <v>9</v>
      </c>
      <c r="J91" s="83">
        <f t="shared" ref="J91:J133" si="112">J34/AJ34-1</f>
        <v>-0.9</v>
      </c>
      <c r="K91" s="83" t="e">
        <f t="shared" ref="K91:K133" si="113">K34/AK34-1</f>
        <v>#DIV/0!</v>
      </c>
      <c r="L91" s="83" t="e">
        <f t="shared" ref="L91:L133" si="114">L34/AL34-1</f>
        <v>#DIV/0!</v>
      </c>
      <c r="M91" s="83" t="e">
        <f t="shared" ref="M91:M133" si="115">M34/AM34-1</f>
        <v>#VALUE!</v>
      </c>
      <c r="O91" s="35" t="s">
        <v>17</v>
      </c>
      <c r="P91" s="83">
        <f>P34/AP34-1</f>
        <v>9</v>
      </c>
      <c r="Q91" s="83" t="e">
        <f t="shared" ref="Q91:Q133" si="116">Q34/AQ34-1</f>
        <v>#DIV/0!</v>
      </c>
      <c r="R91" s="83">
        <f t="shared" ref="R91:R133" si="117">R34/AR34-1</f>
        <v>-0.9</v>
      </c>
      <c r="S91" s="83">
        <f t="shared" ref="S91:S133" si="118">S34/AS34-1</f>
        <v>-1</v>
      </c>
      <c r="T91" s="83">
        <f t="shared" ref="T91:T133" si="119">T34/AT34-1</f>
        <v>99</v>
      </c>
      <c r="U91" s="83">
        <f t="shared" ref="U91:U133" si="120">U34/AU34-1</f>
        <v>9</v>
      </c>
      <c r="V91" s="83">
        <f t="shared" ref="V91:V133" si="121">V34/AV34-1</f>
        <v>-0.99</v>
      </c>
      <c r="W91" s="83" t="e">
        <f t="shared" ref="W91:W133" si="122">W34/AW34-1</f>
        <v>#DIV/0!</v>
      </c>
      <c r="X91" s="83" t="e">
        <f t="shared" ref="X91:X133" si="123">X34/AX34-1</f>
        <v>#DIV/0!</v>
      </c>
      <c r="Y91" s="83" t="e">
        <f t="shared" ref="Y91:Y133" si="124">Y34/AY34-1</f>
        <v>#DIV/0!</v>
      </c>
      <c r="AA91" s="35" t="s">
        <v>17</v>
      </c>
      <c r="AB91" s="83">
        <f>AB34/BB34-1</f>
        <v>0</v>
      </c>
      <c r="AC91" s="83">
        <f t="shared" ref="AC91:AC133" si="125">AC34/BC34-1</f>
        <v>9</v>
      </c>
      <c r="AD91" s="83" t="e">
        <f t="shared" ref="AD91:AD133" si="126">AD34/BD34-1</f>
        <v>#DIV/0!</v>
      </c>
      <c r="AE91" s="83">
        <f t="shared" ref="AE91:AE133" si="127">AE34/BE34-1</f>
        <v>-1</v>
      </c>
      <c r="AF91" s="83">
        <f t="shared" ref="AF91:AF133" si="128">AF34/BF34-1</f>
        <v>9</v>
      </c>
      <c r="AG91" s="83">
        <f t="shared" ref="AG91:AG133" si="129">AG34/BG34-1</f>
        <v>9</v>
      </c>
      <c r="AH91" s="83">
        <f t="shared" ref="AH91:AH133" si="130">AH34/BH34-1</f>
        <v>0</v>
      </c>
      <c r="AI91" s="83">
        <f t="shared" ref="AI91:AI133" si="131">AI34/BI34-1</f>
        <v>-0.99</v>
      </c>
      <c r="AJ91" s="83" t="e">
        <f t="shared" ref="AJ91:AJ133" si="132">AJ34/BJ34-1</f>
        <v>#DIV/0!</v>
      </c>
      <c r="AK91" s="83" t="e">
        <f t="shared" ref="AK91:AK133" si="133">AK34/BK34-1</f>
        <v>#DIV/0!</v>
      </c>
      <c r="AM91" s="35" t="s">
        <v>17</v>
      </c>
      <c r="AN91" s="83">
        <f>AN34/BN34-1</f>
        <v>0</v>
      </c>
      <c r="AO91" s="83">
        <f t="shared" ref="AO91:AW91" si="134">AO34/BO34-1</f>
        <v>0</v>
      </c>
      <c r="AP91" s="83">
        <f t="shared" si="134"/>
        <v>0</v>
      </c>
      <c r="AQ91" s="83" t="e">
        <f t="shared" si="134"/>
        <v>#DIV/0!</v>
      </c>
      <c r="AR91" s="83">
        <f t="shared" si="134"/>
        <v>9</v>
      </c>
      <c r="AS91" s="83">
        <f t="shared" si="134"/>
        <v>0</v>
      </c>
      <c r="AT91" s="83">
        <f t="shared" si="134"/>
        <v>0</v>
      </c>
      <c r="AU91" s="83">
        <f t="shared" si="134"/>
        <v>0</v>
      </c>
      <c r="AV91" s="83">
        <f t="shared" si="134"/>
        <v>0</v>
      </c>
      <c r="AW91" s="83" t="e">
        <f t="shared" si="134"/>
        <v>#DIV/0!</v>
      </c>
    </row>
    <row r="92" spans="3:49" x14ac:dyDescent="0.25">
      <c r="C92" s="35" t="s">
        <v>33</v>
      </c>
      <c r="D92" s="83">
        <f t="shared" ref="D92:D133" si="135">D35/AD35-1</f>
        <v>9</v>
      </c>
      <c r="E92" s="83" t="e">
        <f t="shared" si="107"/>
        <v>#DIV/0!</v>
      </c>
      <c r="F92" s="83">
        <f t="shared" si="108"/>
        <v>0</v>
      </c>
      <c r="G92" s="83">
        <f t="shared" si="109"/>
        <v>-1</v>
      </c>
      <c r="H92" s="83">
        <f t="shared" si="110"/>
        <v>0</v>
      </c>
      <c r="I92" s="83">
        <f t="shared" si="111"/>
        <v>0</v>
      </c>
      <c r="J92" s="83">
        <f t="shared" si="112"/>
        <v>0</v>
      </c>
      <c r="K92" s="83" t="e">
        <f t="shared" si="113"/>
        <v>#DIV/0!</v>
      </c>
      <c r="L92" s="83" t="e">
        <f t="shared" si="114"/>
        <v>#DIV/0!</v>
      </c>
      <c r="M92" s="83" t="e">
        <f t="shared" si="115"/>
        <v>#VALUE!</v>
      </c>
      <c r="O92" s="35" t="s">
        <v>33</v>
      </c>
      <c r="P92" s="83">
        <f t="shared" ref="P92:P133" si="136">P35/AP35-1</f>
        <v>9</v>
      </c>
      <c r="Q92" s="83" t="e">
        <f t="shared" si="116"/>
        <v>#DIV/0!</v>
      </c>
      <c r="R92" s="83">
        <f t="shared" si="117"/>
        <v>0</v>
      </c>
      <c r="S92" s="83">
        <f t="shared" si="118"/>
        <v>-1</v>
      </c>
      <c r="T92" s="83">
        <f t="shared" si="119"/>
        <v>0</v>
      </c>
      <c r="U92" s="83">
        <f t="shared" si="120"/>
        <v>0</v>
      </c>
      <c r="V92" s="83">
        <f t="shared" si="121"/>
        <v>0</v>
      </c>
      <c r="W92" s="83" t="e">
        <f t="shared" si="122"/>
        <v>#DIV/0!</v>
      </c>
      <c r="X92" s="83" t="e">
        <f t="shared" si="123"/>
        <v>#DIV/0!</v>
      </c>
      <c r="Y92" s="83" t="e">
        <f t="shared" si="124"/>
        <v>#DIV/0!</v>
      </c>
      <c r="AA92" s="35" t="s">
        <v>33</v>
      </c>
      <c r="AB92" s="83">
        <f t="shared" ref="AB92:AB133" si="137">AB35/BB35-1</f>
        <v>0</v>
      </c>
      <c r="AC92" s="83">
        <f t="shared" si="125"/>
        <v>0</v>
      </c>
      <c r="AD92" s="83" t="e">
        <f t="shared" si="126"/>
        <v>#DIV/0!</v>
      </c>
      <c r="AE92" s="83">
        <f t="shared" si="127"/>
        <v>-1</v>
      </c>
      <c r="AF92" s="83">
        <f t="shared" si="128"/>
        <v>0</v>
      </c>
      <c r="AG92" s="83">
        <f t="shared" si="129"/>
        <v>0</v>
      </c>
      <c r="AH92" s="83">
        <f t="shared" si="130"/>
        <v>0</v>
      </c>
      <c r="AI92" s="83">
        <f t="shared" si="131"/>
        <v>0</v>
      </c>
      <c r="AJ92" s="83" t="e">
        <f t="shared" si="132"/>
        <v>#DIV/0!</v>
      </c>
      <c r="AK92" s="83" t="e">
        <f t="shared" si="133"/>
        <v>#DIV/0!</v>
      </c>
      <c r="AM92" s="35" t="s">
        <v>33</v>
      </c>
      <c r="AN92" s="83">
        <f t="shared" ref="AN92:AN133" si="138">AN35/BN35-1</f>
        <v>0</v>
      </c>
      <c r="AO92" s="83">
        <f t="shared" ref="AO92:AO133" si="139">AO35/BO35-1</f>
        <v>-0.9</v>
      </c>
      <c r="AP92" s="83">
        <f t="shared" ref="AP92:AP133" si="140">AP35/BP35-1</f>
        <v>0</v>
      </c>
      <c r="AQ92" s="83" t="e">
        <f t="shared" ref="AQ92:AQ133" si="141">AQ35/BQ35-1</f>
        <v>#DIV/0!</v>
      </c>
      <c r="AR92" s="83">
        <f t="shared" ref="AR92:AR133" si="142">AR35/BR35-1</f>
        <v>0</v>
      </c>
      <c r="AS92" s="83">
        <f t="shared" ref="AS92:AS133" si="143">AS35/BS35-1</f>
        <v>0</v>
      </c>
      <c r="AT92" s="83">
        <f t="shared" ref="AT92:AT133" si="144">AT35/BT35-1</f>
        <v>0</v>
      </c>
      <c r="AU92" s="83">
        <f t="shared" ref="AU92:AU133" si="145">AU35/BU35-1</f>
        <v>0</v>
      </c>
      <c r="AV92" s="83">
        <f t="shared" ref="AV92:AV133" si="146">AV35/BV35-1</f>
        <v>0</v>
      </c>
      <c r="AW92" s="83" t="e">
        <f t="shared" ref="AW92:AW133" si="147">AW35/BW35-1</f>
        <v>#DIV/0!</v>
      </c>
    </row>
    <row r="93" spans="3:49" x14ac:dyDescent="0.25">
      <c r="C93" s="35" t="s">
        <v>25</v>
      </c>
      <c r="D93" s="83" t="e">
        <f t="shared" si="135"/>
        <v>#DIV/0!</v>
      </c>
      <c r="E93" s="83" t="e">
        <f t="shared" si="107"/>
        <v>#DIV/0!</v>
      </c>
      <c r="F93" s="83">
        <f t="shared" si="108"/>
        <v>-1</v>
      </c>
      <c r="G93" s="83" t="e">
        <f t="shared" si="109"/>
        <v>#DIV/0!</v>
      </c>
      <c r="H93" s="83" t="e">
        <f t="shared" si="110"/>
        <v>#DIV/0!</v>
      </c>
      <c r="I93" s="83" t="e">
        <f t="shared" si="111"/>
        <v>#DIV/0!</v>
      </c>
      <c r="J93" s="83">
        <f t="shared" si="112"/>
        <v>-1</v>
      </c>
      <c r="K93" s="83" t="e">
        <f t="shared" si="113"/>
        <v>#DIV/0!</v>
      </c>
      <c r="L93" s="83" t="e">
        <f t="shared" si="114"/>
        <v>#DIV/0!</v>
      </c>
      <c r="M93" s="83" t="e">
        <f t="shared" si="115"/>
        <v>#VALUE!</v>
      </c>
      <c r="O93" s="35" t="s">
        <v>25</v>
      </c>
      <c r="P93" s="83" t="e">
        <f t="shared" si="136"/>
        <v>#DIV/0!</v>
      </c>
      <c r="Q93" s="83" t="e">
        <f t="shared" si="116"/>
        <v>#DIV/0!</v>
      </c>
      <c r="R93" s="83">
        <f t="shared" si="117"/>
        <v>-1</v>
      </c>
      <c r="S93" s="83" t="e">
        <f t="shared" si="118"/>
        <v>#DIV/0!</v>
      </c>
      <c r="T93" s="83" t="e">
        <f t="shared" si="119"/>
        <v>#DIV/0!</v>
      </c>
      <c r="U93" s="83" t="e">
        <f t="shared" si="120"/>
        <v>#DIV/0!</v>
      </c>
      <c r="V93" s="83">
        <f t="shared" si="121"/>
        <v>-1</v>
      </c>
      <c r="W93" s="83" t="e">
        <f t="shared" si="122"/>
        <v>#DIV/0!</v>
      </c>
      <c r="X93" s="83" t="e">
        <f t="shared" si="123"/>
        <v>#DIV/0!</v>
      </c>
      <c r="Y93" s="83" t="e">
        <f t="shared" si="124"/>
        <v>#DIV/0!</v>
      </c>
      <c r="AA93" s="35" t="s">
        <v>25</v>
      </c>
      <c r="AB93" s="83">
        <f t="shared" si="137"/>
        <v>0</v>
      </c>
      <c r="AC93" s="83" t="e">
        <f t="shared" si="125"/>
        <v>#DIV/0!</v>
      </c>
      <c r="AD93" s="83" t="e">
        <f t="shared" si="126"/>
        <v>#DIV/0!</v>
      </c>
      <c r="AE93" s="83">
        <f t="shared" si="127"/>
        <v>-1</v>
      </c>
      <c r="AF93" s="83" t="e">
        <f t="shared" si="128"/>
        <v>#DIV/0!</v>
      </c>
      <c r="AG93" s="83" t="e">
        <f t="shared" si="129"/>
        <v>#DIV/0!</v>
      </c>
      <c r="AH93" s="83" t="e">
        <f t="shared" si="130"/>
        <v>#DIV/0!</v>
      </c>
      <c r="AI93" s="83">
        <f t="shared" si="131"/>
        <v>-1</v>
      </c>
      <c r="AJ93" s="83" t="e">
        <f t="shared" si="132"/>
        <v>#DIV/0!</v>
      </c>
      <c r="AK93" s="83" t="e">
        <f t="shared" si="133"/>
        <v>#DIV/0!</v>
      </c>
      <c r="AM93" s="35" t="s">
        <v>25</v>
      </c>
      <c r="AN93" s="83" t="e">
        <f t="shared" si="138"/>
        <v>#DIV/0!</v>
      </c>
      <c r="AO93" s="83" t="e">
        <f t="shared" si="139"/>
        <v>#DIV/0!</v>
      </c>
      <c r="AP93" s="83" t="e">
        <f t="shared" si="140"/>
        <v>#DIV/0!</v>
      </c>
      <c r="AQ93" s="83" t="e">
        <f t="shared" si="141"/>
        <v>#DIV/0!</v>
      </c>
      <c r="AR93" s="83" t="e">
        <f t="shared" si="142"/>
        <v>#DIV/0!</v>
      </c>
      <c r="AS93" s="83" t="e">
        <f t="shared" si="143"/>
        <v>#DIV/0!</v>
      </c>
      <c r="AT93" s="83" t="e">
        <f t="shared" si="144"/>
        <v>#DIV/0!</v>
      </c>
      <c r="AU93" s="83" t="e">
        <f t="shared" si="145"/>
        <v>#DIV/0!</v>
      </c>
      <c r="AV93" s="83" t="e">
        <f t="shared" si="146"/>
        <v>#DIV/0!</v>
      </c>
      <c r="AW93" s="83" t="e">
        <f t="shared" si="147"/>
        <v>#DIV/0!</v>
      </c>
    </row>
    <row r="94" spans="3:49" x14ac:dyDescent="0.25">
      <c r="C94" s="35" t="s">
        <v>22</v>
      </c>
      <c r="D94" s="83" t="e">
        <f t="shared" si="135"/>
        <v>#DIV/0!</v>
      </c>
      <c r="E94" s="83" t="e">
        <f t="shared" si="107"/>
        <v>#DIV/0!</v>
      </c>
      <c r="F94" s="83">
        <f t="shared" si="108"/>
        <v>-1</v>
      </c>
      <c r="G94" s="83">
        <f t="shared" si="109"/>
        <v>-1</v>
      </c>
      <c r="H94" s="83">
        <f t="shared" si="110"/>
        <v>0</v>
      </c>
      <c r="I94" s="83">
        <f t="shared" si="111"/>
        <v>0</v>
      </c>
      <c r="J94" s="83">
        <f t="shared" si="112"/>
        <v>0</v>
      </c>
      <c r="K94" s="83" t="e">
        <f t="shared" si="113"/>
        <v>#DIV/0!</v>
      </c>
      <c r="L94" s="83" t="e">
        <f t="shared" si="114"/>
        <v>#DIV/0!</v>
      </c>
      <c r="M94" s="83" t="e">
        <f t="shared" si="115"/>
        <v>#VALUE!</v>
      </c>
      <c r="O94" s="35" t="s">
        <v>22</v>
      </c>
      <c r="P94" s="83" t="e">
        <f t="shared" si="136"/>
        <v>#DIV/0!</v>
      </c>
      <c r="Q94" s="83" t="e">
        <f t="shared" si="116"/>
        <v>#DIV/0!</v>
      </c>
      <c r="R94" s="83">
        <f t="shared" si="117"/>
        <v>-1</v>
      </c>
      <c r="S94" s="83" t="e">
        <f t="shared" si="118"/>
        <v>#DIV/0!</v>
      </c>
      <c r="T94" s="83" t="e">
        <f t="shared" si="119"/>
        <v>#DIV/0!</v>
      </c>
      <c r="U94" s="83">
        <f t="shared" si="120"/>
        <v>0</v>
      </c>
      <c r="V94" s="83">
        <f t="shared" si="121"/>
        <v>0</v>
      </c>
      <c r="W94" s="83" t="e">
        <f t="shared" si="122"/>
        <v>#DIV/0!</v>
      </c>
      <c r="X94" s="83" t="e">
        <f t="shared" si="123"/>
        <v>#DIV/0!</v>
      </c>
      <c r="Y94" s="83" t="e">
        <f t="shared" si="124"/>
        <v>#DIV/0!</v>
      </c>
      <c r="AA94" s="35" t="s">
        <v>22</v>
      </c>
      <c r="AB94" s="83">
        <f t="shared" si="137"/>
        <v>0</v>
      </c>
      <c r="AC94" s="83">
        <f t="shared" si="125"/>
        <v>9</v>
      </c>
      <c r="AD94" s="83" t="e">
        <f t="shared" si="126"/>
        <v>#DIV/0!</v>
      </c>
      <c r="AE94" s="83">
        <f t="shared" si="127"/>
        <v>-1</v>
      </c>
      <c r="AF94" s="83" t="e">
        <f t="shared" si="128"/>
        <v>#DIV/0!</v>
      </c>
      <c r="AG94" s="83">
        <f t="shared" si="129"/>
        <v>0</v>
      </c>
      <c r="AH94" s="83">
        <f t="shared" si="130"/>
        <v>0</v>
      </c>
      <c r="AI94" s="83">
        <f t="shared" si="131"/>
        <v>0</v>
      </c>
      <c r="AJ94" s="83" t="e">
        <f t="shared" si="132"/>
        <v>#DIV/0!</v>
      </c>
      <c r="AK94" s="83" t="e">
        <f t="shared" si="133"/>
        <v>#DIV/0!</v>
      </c>
      <c r="AM94" s="35" t="s">
        <v>22</v>
      </c>
      <c r="AN94" s="83">
        <f t="shared" si="138"/>
        <v>0</v>
      </c>
      <c r="AO94" s="83">
        <f t="shared" si="139"/>
        <v>0</v>
      </c>
      <c r="AP94" s="83">
        <f t="shared" si="140"/>
        <v>-1</v>
      </c>
      <c r="AQ94" s="83" t="e">
        <f t="shared" si="141"/>
        <v>#DIV/0!</v>
      </c>
      <c r="AR94" s="83">
        <f t="shared" si="142"/>
        <v>9</v>
      </c>
      <c r="AS94" s="83" t="e">
        <f t="shared" si="143"/>
        <v>#DIV/0!</v>
      </c>
      <c r="AT94" s="83">
        <f t="shared" si="144"/>
        <v>-1</v>
      </c>
      <c r="AU94" s="83">
        <f t="shared" si="145"/>
        <v>0</v>
      </c>
      <c r="AV94" s="83">
        <f t="shared" si="146"/>
        <v>0</v>
      </c>
      <c r="AW94" s="83" t="e">
        <f t="shared" si="147"/>
        <v>#DIV/0!</v>
      </c>
    </row>
    <row r="95" spans="3:49" x14ac:dyDescent="0.25">
      <c r="C95" s="35" t="s">
        <v>53</v>
      </c>
      <c r="D95" s="83" t="e">
        <f t="shared" si="135"/>
        <v>#DIV/0!</v>
      </c>
      <c r="E95" s="83">
        <f t="shared" si="107"/>
        <v>0</v>
      </c>
      <c r="F95" s="83">
        <f t="shared" si="108"/>
        <v>-1</v>
      </c>
      <c r="G95" s="83" t="e">
        <f t="shared" si="109"/>
        <v>#DIV/0!</v>
      </c>
      <c r="H95" s="83" t="e">
        <f t="shared" si="110"/>
        <v>#DIV/0!</v>
      </c>
      <c r="I95" s="83" t="e">
        <f t="shared" si="111"/>
        <v>#DIV/0!</v>
      </c>
      <c r="J95" s="83">
        <f t="shared" si="112"/>
        <v>-1</v>
      </c>
      <c r="K95" s="83" t="e">
        <f t="shared" si="113"/>
        <v>#DIV/0!</v>
      </c>
      <c r="L95" s="83" t="e">
        <f t="shared" si="114"/>
        <v>#DIV/0!</v>
      </c>
      <c r="M95" s="83" t="e">
        <f t="shared" si="115"/>
        <v>#VALUE!</v>
      </c>
      <c r="O95" s="35" t="s">
        <v>53</v>
      </c>
      <c r="P95" s="83" t="e">
        <f t="shared" si="136"/>
        <v>#DIV/0!</v>
      </c>
      <c r="Q95" s="83">
        <f t="shared" si="116"/>
        <v>0</v>
      </c>
      <c r="R95" s="83">
        <f t="shared" si="117"/>
        <v>-1</v>
      </c>
      <c r="S95" s="83" t="e">
        <f t="shared" si="118"/>
        <v>#DIV/0!</v>
      </c>
      <c r="T95" s="83" t="e">
        <f t="shared" si="119"/>
        <v>#DIV/0!</v>
      </c>
      <c r="U95" s="83" t="e">
        <f t="shared" si="120"/>
        <v>#DIV/0!</v>
      </c>
      <c r="V95" s="83">
        <f t="shared" si="121"/>
        <v>-1</v>
      </c>
      <c r="W95" s="83" t="e">
        <f t="shared" si="122"/>
        <v>#DIV/0!</v>
      </c>
      <c r="X95" s="83" t="e">
        <f t="shared" si="123"/>
        <v>#DIV/0!</v>
      </c>
      <c r="Y95" s="83" t="e">
        <f t="shared" si="124"/>
        <v>#DIV/0!</v>
      </c>
      <c r="AA95" s="35" t="s">
        <v>53</v>
      </c>
      <c r="AB95" s="83">
        <f t="shared" si="137"/>
        <v>0</v>
      </c>
      <c r="AC95" s="83" t="e">
        <f t="shared" si="125"/>
        <v>#DIV/0!</v>
      </c>
      <c r="AD95" s="83">
        <f t="shared" si="126"/>
        <v>-1</v>
      </c>
      <c r="AE95" s="83">
        <f t="shared" si="127"/>
        <v>-0.9</v>
      </c>
      <c r="AF95" s="83" t="e">
        <f t="shared" si="128"/>
        <v>#DIV/0!</v>
      </c>
      <c r="AG95" s="83" t="e">
        <f t="shared" si="129"/>
        <v>#DIV/0!</v>
      </c>
      <c r="AH95" s="83" t="e">
        <f t="shared" si="130"/>
        <v>#DIV/0!</v>
      </c>
      <c r="AI95" s="83">
        <f t="shared" si="131"/>
        <v>-1</v>
      </c>
      <c r="AJ95" s="83" t="e">
        <f t="shared" si="132"/>
        <v>#DIV/0!</v>
      </c>
      <c r="AK95" s="83" t="e">
        <f t="shared" si="133"/>
        <v>#DIV/0!</v>
      </c>
      <c r="AM95" s="35" t="s">
        <v>53</v>
      </c>
      <c r="AN95" s="83">
        <f t="shared" si="138"/>
        <v>0</v>
      </c>
      <c r="AO95" s="83">
        <f t="shared" si="139"/>
        <v>-0.9</v>
      </c>
      <c r="AP95" s="83" t="e">
        <f t="shared" si="140"/>
        <v>#DIV/0!</v>
      </c>
      <c r="AQ95" s="83">
        <f t="shared" si="141"/>
        <v>0</v>
      </c>
      <c r="AR95" s="83">
        <f t="shared" si="142"/>
        <v>0</v>
      </c>
      <c r="AS95" s="83" t="e">
        <f t="shared" si="143"/>
        <v>#DIV/0!</v>
      </c>
      <c r="AT95" s="83" t="e">
        <f t="shared" si="144"/>
        <v>#DIV/0!</v>
      </c>
      <c r="AU95" s="83" t="e">
        <f t="shared" si="145"/>
        <v>#DIV/0!</v>
      </c>
      <c r="AV95" s="83">
        <f t="shared" si="146"/>
        <v>0</v>
      </c>
      <c r="AW95" s="83" t="e">
        <f t="shared" si="147"/>
        <v>#DIV/0!</v>
      </c>
    </row>
    <row r="96" spans="3:49" x14ac:dyDescent="0.25">
      <c r="C96" s="35" t="s">
        <v>43</v>
      </c>
      <c r="D96" s="83" t="e">
        <f t="shared" si="135"/>
        <v>#DIV/0!</v>
      </c>
      <c r="E96" s="83" t="e">
        <f t="shared" si="107"/>
        <v>#DIV/0!</v>
      </c>
      <c r="F96" s="83">
        <f t="shared" si="108"/>
        <v>-1</v>
      </c>
      <c r="G96" s="83" t="e">
        <f t="shared" si="109"/>
        <v>#DIV/0!</v>
      </c>
      <c r="H96" s="83" t="e">
        <f t="shared" si="110"/>
        <v>#DIV/0!</v>
      </c>
      <c r="I96" s="83" t="e">
        <f t="shared" si="111"/>
        <v>#DIV/0!</v>
      </c>
      <c r="J96" s="83" t="e">
        <f t="shared" si="112"/>
        <v>#DIV/0!</v>
      </c>
      <c r="K96" s="83" t="e">
        <f t="shared" si="113"/>
        <v>#DIV/0!</v>
      </c>
      <c r="L96" s="83" t="e">
        <f t="shared" si="114"/>
        <v>#DIV/0!</v>
      </c>
      <c r="M96" s="83" t="e">
        <f t="shared" si="115"/>
        <v>#VALUE!</v>
      </c>
      <c r="O96" s="35" t="s">
        <v>43</v>
      </c>
      <c r="P96" s="83" t="e">
        <f t="shared" si="136"/>
        <v>#DIV/0!</v>
      </c>
      <c r="Q96" s="83" t="e">
        <f t="shared" si="116"/>
        <v>#DIV/0!</v>
      </c>
      <c r="R96" s="83">
        <f t="shared" si="117"/>
        <v>-1</v>
      </c>
      <c r="S96" s="83" t="e">
        <f t="shared" si="118"/>
        <v>#DIV/0!</v>
      </c>
      <c r="T96" s="83" t="e">
        <f t="shared" si="119"/>
        <v>#DIV/0!</v>
      </c>
      <c r="U96" s="83" t="e">
        <f t="shared" si="120"/>
        <v>#DIV/0!</v>
      </c>
      <c r="V96" s="83" t="e">
        <f t="shared" si="121"/>
        <v>#DIV/0!</v>
      </c>
      <c r="W96" s="83" t="e">
        <f t="shared" si="122"/>
        <v>#DIV/0!</v>
      </c>
      <c r="X96" s="83" t="e">
        <f t="shared" si="123"/>
        <v>#DIV/0!</v>
      </c>
      <c r="Y96" s="83" t="e">
        <f t="shared" si="124"/>
        <v>#DIV/0!</v>
      </c>
      <c r="AA96" s="35" t="s">
        <v>43</v>
      </c>
      <c r="AB96" s="83">
        <f t="shared" si="137"/>
        <v>-1</v>
      </c>
      <c r="AC96" s="83" t="e">
        <f t="shared" si="125"/>
        <v>#DIV/0!</v>
      </c>
      <c r="AD96" s="83" t="e">
        <f t="shared" si="126"/>
        <v>#DIV/0!</v>
      </c>
      <c r="AE96" s="83">
        <f t="shared" si="127"/>
        <v>-1</v>
      </c>
      <c r="AF96" s="83" t="e">
        <f t="shared" si="128"/>
        <v>#DIV/0!</v>
      </c>
      <c r="AG96" s="83" t="e">
        <f t="shared" si="129"/>
        <v>#DIV/0!</v>
      </c>
      <c r="AH96" s="83" t="e">
        <f t="shared" si="130"/>
        <v>#DIV/0!</v>
      </c>
      <c r="AI96" s="83" t="e">
        <f t="shared" si="131"/>
        <v>#DIV/0!</v>
      </c>
      <c r="AJ96" s="83" t="e">
        <f t="shared" si="132"/>
        <v>#DIV/0!</v>
      </c>
      <c r="AK96" s="83" t="e">
        <f t="shared" si="133"/>
        <v>#DIV/0!</v>
      </c>
      <c r="AM96" s="35" t="s">
        <v>43</v>
      </c>
      <c r="AN96" s="83" t="e">
        <f t="shared" si="138"/>
        <v>#DIV/0!</v>
      </c>
      <c r="AO96" s="83">
        <f t="shared" si="139"/>
        <v>0.25</v>
      </c>
      <c r="AP96" s="83" t="e">
        <f t="shared" si="140"/>
        <v>#DIV/0!</v>
      </c>
      <c r="AQ96" s="83" t="e">
        <f t="shared" si="141"/>
        <v>#DIV/0!</v>
      </c>
      <c r="AR96" s="83">
        <f t="shared" si="142"/>
        <v>0.75</v>
      </c>
      <c r="AS96" s="83" t="e">
        <f t="shared" si="143"/>
        <v>#DIV/0!</v>
      </c>
      <c r="AT96" s="83" t="e">
        <f t="shared" si="144"/>
        <v>#DIV/0!</v>
      </c>
      <c r="AU96" s="83" t="e">
        <f t="shared" si="145"/>
        <v>#DIV/0!</v>
      </c>
      <c r="AV96" s="83" t="e">
        <f t="shared" si="146"/>
        <v>#DIV/0!</v>
      </c>
      <c r="AW96" s="83" t="e">
        <f t="shared" si="147"/>
        <v>#DIV/0!</v>
      </c>
    </row>
    <row r="97" spans="3:49" x14ac:dyDescent="0.25">
      <c r="C97" s="35" t="s">
        <v>47</v>
      </c>
      <c r="D97" s="83" t="e">
        <f t="shared" si="135"/>
        <v>#DIV/0!</v>
      </c>
      <c r="E97" s="83" t="e">
        <f t="shared" si="107"/>
        <v>#DIV/0!</v>
      </c>
      <c r="F97" s="83">
        <f t="shared" si="108"/>
        <v>-1</v>
      </c>
      <c r="G97" s="83">
        <f t="shared" si="109"/>
        <v>-1</v>
      </c>
      <c r="H97" s="83" t="e">
        <f t="shared" si="110"/>
        <v>#DIV/0!</v>
      </c>
      <c r="I97" s="83" t="e">
        <f t="shared" si="111"/>
        <v>#DIV/0!</v>
      </c>
      <c r="J97" s="83">
        <f t="shared" si="112"/>
        <v>-1</v>
      </c>
      <c r="K97" s="83" t="e">
        <f t="shared" si="113"/>
        <v>#DIV/0!</v>
      </c>
      <c r="L97" s="83" t="e">
        <f t="shared" si="114"/>
        <v>#DIV/0!</v>
      </c>
      <c r="M97" s="83" t="e">
        <f t="shared" si="115"/>
        <v>#VALUE!</v>
      </c>
      <c r="O97" s="35" t="s">
        <v>47</v>
      </c>
      <c r="P97" s="83" t="e">
        <f t="shared" si="136"/>
        <v>#DIV/0!</v>
      </c>
      <c r="Q97" s="83" t="e">
        <f t="shared" si="116"/>
        <v>#DIV/0!</v>
      </c>
      <c r="R97" s="83">
        <f t="shared" si="117"/>
        <v>-1</v>
      </c>
      <c r="S97" s="83">
        <f t="shared" si="118"/>
        <v>-1</v>
      </c>
      <c r="T97" s="83" t="e">
        <f t="shared" si="119"/>
        <v>#DIV/0!</v>
      </c>
      <c r="U97" s="83" t="e">
        <f t="shared" si="120"/>
        <v>#DIV/0!</v>
      </c>
      <c r="V97" s="83">
        <f t="shared" si="121"/>
        <v>-1</v>
      </c>
      <c r="W97" s="83" t="e">
        <f t="shared" si="122"/>
        <v>#DIV/0!</v>
      </c>
      <c r="X97" s="83" t="e">
        <f t="shared" si="123"/>
        <v>#DIV/0!</v>
      </c>
      <c r="Y97" s="83" t="e">
        <f t="shared" si="124"/>
        <v>#DIV/0!</v>
      </c>
      <c r="AA97" s="35" t="s">
        <v>47</v>
      </c>
      <c r="AB97" s="83">
        <f t="shared" si="137"/>
        <v>9</v>
      </c>
      <c r="AC97" s="83" t="e">
        <f t="shared" si="125"/>
        <v>#DIV/0!</v>
      </c>
      <c r="AD97" s="83" t="e">
        <f t="shared" si="126"/>
        <v>#DIV/0!</v>
      </c>
      <c r="AE97" s="83">
        <f t="shared" si="127"/>
        <v>-1</v>
      </c>
      <c r="AF97" s="83">
        <f t="shared" si="128"/>
        <v>0</v>
      </c>
      <c r="AG97" s="83" t="e">
        <f t="shared" si="129"/>
        <v>#DIV/0!</v>
      </c>
      <c r="AH97" s="83" t="e">
        <f t="shared" si="130"/>
        <v>#DIV/0!</v>
      </c>
      <c r="AI97" s="83">
        <f t="shared" si="131"/>
        <v>-1</v>
      </c>
      <c r="AJ97" s="83" t="e">
        <f t="shared" si="132"/>
        <v>#DIV/0!</v>
      </c>
      <c r="AK97" s="83" t="e">
        <f t="shared" si="133"/>
        <v>#DIV/0!</v>
      </c>
      <c r="AM97" s="35" t="s">
        <v>47</v>
      </c>
      <c r="AN97" s="83">
        <f t="shared" si="138"/>
        <v>0</v>
      </c>
      <c r="AO97" s="83">
        <f t="shared" si="139"/>
        <v>0</v>
      </c>
      <c r="AP97" s="83" t="e">
        <f t="shared" si="140"/>
        <v>#DIV/0!</v>
      </c>
      <c r="AQ97" s="83" t="e">
        <f t="shared" si="141"/>
        <v>#DIV/0!</v>
      </c>
      <c r="AR97" s="83">
        <f t="shared" si="142"/>
        <v>0</v>
      </c>
      <c r="AS97" s="83">
        <f t="shared" si="143"/>
        <v>0</v>
      </c>
      <c r="AT97" s="83" t="e">
        <f t="shared" si="144"/>
        <v>#DIV/0!</v>
      </c>
      <c r="AU97" s="83" t="e">
        <f t="shared" si="145"/>
        <v>#DIV/0!</v>
      </c>
      <c r="AV97" s="83">
        <f t="shared" si="146"/>
        <v>0</v>
      </c>
      <c r="AW97" s="83" t="e">
        <f t="shared" si="147"/>
        <v>#DIV/0!</v>
      </c>
    </row>
    <row r="98" spans="3:49" x14ac:dyDescent="0.25">
      <c r="C98" s="35" t="s">
        <v>18</v>
      </c>
      <c r="D98" s="83">
        <f t="shared" si="135"/>
        <v>99</v>
      </c>
      <c r="E98" s="83">
        <f t="shared" si="107"/>
        <v>9</v>
      </c>
      <c r="F98" s="83">
        <f t="shared" si="108"/>
        <v>0</v>
      </c>
      <c r="G98" s="83">
        <f t="shared" si="109"/>
        <v>9</v>
      </c>
      <c r="H98" s="83" t="e">
        <f t="shared" si="110"/>
        <v>#DIV/0!</v>
      </c>
      <c r="I98" s="83">
        <f t="shared" si="111"/>
        <v>9</v>
      </c>
      <c r="J98" s="83">
        <f t="shared" si="112"/>
        <v>-1</v>
      </c>
      <c r="K98" s="83">
        <f t="shared" si="113"/>
        <v>9</v>
      </c>
      <c r="L98" s="83" t="e">
        <f t="shared" si="114"/>
        <v>#DIV/0!</v>
      </c>
      <c r="M98" s="83" t="e">
        <f t="shared" si="115"/>
        <v>#VALUE!</v>
      </c>
      <c r="O98" s="35" t="s">
        <v>18</v>
      </c>
      <c r="P98" s="83">
        <f t="shared" si="136"/>
        <v>49</v>
      </c>
      <c r="Q98" s="83">
        <f t="shared" si="116"/>
        <v>4</v>
      </c>
      <c r="R98" s="83">
        <f t="shared" si="117"/>
        <v>-0.5</v>
      </c>
      <c r="S98" s="83">
        <f t="shared" si="118"/>
        <v>-0.9</v>
      </c>
      <c r="T98" s="83" t="e">
        <f t="shared" si="119"/>
        <v>#DIV/0!</v>
      </c>
      <c r="U98" s="83" t="e">
        <f t="shared" si="120"/>
        <v>#DIV/0!</v>
      </c>
      <c r="V98" s="83">
        <f t="shared" si="121"/>
        <v>-1</v>
      </c>
      <c r="W98" s="83">
        <f t="shared" si="122"/>
        <v>-0.5</v>
      </c>
      <c r="X98" s="83" t="e">
        <f t="shared" si="123"/>
        <v>#DIV/0!</v>
      </c>
      <c r="Y98" s="83" t="e">
        <f t="shared" si="124"/>
        <v>#DIV/0!</v>
      </c>
      <c r="AA98" s="35" t="s">
        <v>18</v>
      </c>
      <c r="AB98" s="83">
        <f t="shared" si="137"/>
        <v>4</v>
      </c>
      <c r="AC98" s="83">
        <f t="shared" si="125"/>
        <v>0</v>
      </c>
      <c r="AD98" s="83">
        <f t="shared" si="126"/>
        <v>0</v>
      </c>
      <c r="AE98" s="83">
        <f t="shared" si="127"/>
        <v>0</v>
      </c>
      <c r="AF98" s="83">
        <f t="shared" si="128"/>
        <v>-0.9</v>
      </c>
      <c r="AG98" s="83">
        <f t="shared" si="129"/>
        <v>-0.9</v>
      </c>
      <c r="AH98" s="83">
        <f t="shared" si="130"/>
        <v>-1</v>
      </c>
      <c r="AI98" s="83">
        <f t="shared" si="131"/>
        <v>-0.95</v>
      </c>
      <c r="AJ98" s="83" t="e">
        <f t="shared" si="132"/>
        <v>#DIV/0!</v>
      </c>
      <c r="AK98" s="83" t="e">
        <f t="shared" si="133"/>
        <v>#DIV/0!</v>
      </c>
      <c r="AM98" s="35" t="s">
        <v>18</v>
      </c>
      <c r="AN98" s="83" t="e">
        <f t="shared" si="138"/>
        <v>#DIV/0!</v>
      </c>
      <c r="AO98" s="83" t="e">
        <f t="shared" si="139"/>
        <v>#DIV/0!</v>
      </c>
      <c r="AP98" s="83" t="e">
        <f t="shared" si="140"/>
        <v>#DIV/0!</v>
      </c>
      <c r="AQ98" s="83" t="e">
        <f t="shared" si="141"/>
        <v>#DIV/0!</v>
      </c>
      <c r="AR98" s="83" t="e">
        <f t="shared" si="142"/>
        <v>#DIV/0!</v>
      </c>
      <c r="AS98" s="83" t="e">
        <f t="shared" si="143"/>
        <v>#DIV/0!</v>
      </c>
      <c r="AT98" s="83" t="e">
        <f t="shared" si="144"/>
        <v>#DIV/0!</v>
      </c>
      <c r="AU98" s="83" t="e">
        <f t="shared" si="145"/>
        <v>#DIV/0!</v>
      </c>
      <c r="AV98" s="83" t="e">
        <f t="shared" si="146"/>
        <v>#DIV/0!</v>
      </c>
      <c r="AW98" s="83" t="e">
        <f t="shared" si="147"/>
        <v>#DIV/0!</v>
      </c>
    </row>
    <row r="99" spans="3:49" x14ac:dyDescent="0.25">
      <c r="C99" s="35" t="s">
        <v>54</v>
      </c>
      <c r="D99" s="83" t="e">
        <f t="shared" si="135"/>
        <v>#DIV/0!</v>
      </c>
      <c r="E99" s="83" t="e">
        <f t="shared" si="107"/>
        <v>#DIV/0!</v>
      </c>
      <c r="F99" s="83" t="e">
        <f t="shared" si="108"/>
        <v>#DIV/0!</v>
      </c>
      <c r="G99" s="83" t="e">
        <f t="shared" si="109"/>
        <v>#DIV/0!</v>
      </c>
      <c r="H99" s="83" t="e">
        <f t="shared" si="110"/>
        <v>#DIV/0!</v>
      </c>
      <c r="I99" s="83" t="e">
        <f t="shared" si="111"/>
        <v>#DIV/0!</v>
      </c>
      <c r="J99" s="83" t="e">
        <f t="shared" si="112"/>
        <v>#DIV/0!</v>
      </c>
      <c r="K99" s="83" t="e">
        <f t="shared" si="113"/>
        <v>#DIV/0!</v>
      </c>
      <c r="L99" s="83" t="e">
        <f t="shared" si="114"/>
        <v>#DIV/0!</v>
      </c>
      <c r="M99" s="83" t="e">
        <f t="shared" si="115"/>
        <v>#VALUE!</v>
      </c>
      <c r="O99" s="35" t="s">
        <v>54</v>
      </c>
      <c r="P99" s="83" t="e">
        <f t="shared" si="136"/>
        <v>#DIV/0!</v>
      </c>
      <c r="Q99" s="83" t="e">
        <f t="shared" si="116"/>
        <v>#DIV/0!</v>
      </c>
      <c r="R99" s="83" t="e">
        <f t="shared" si="117"/>
        <v>#DIV/0!</v>
      </c>
      <c r="S99" s="83" t="e">
        <f t="shared" si="118"/>
        <v>#DIV/0!</v>
      </c>
      <c r="T99" s="83" t="e">
        <f t="shared" si="119"/>
        <v>#DIV/0!</v>
      </c>
      <c r="U99" s="83" t="e">
        <f t="shared" si="120"/>
        <v>#DIV/0!</v>
      </c>
      <c r="V99" s="83" t="e">
        <f t="shared" si="121"/>
        <v>#DIV/0!</v>
      </c>
      <c r="W99" s="83" t="e">
        <f t="shared" si="122"/>
        <v>#DIV/0!</v>
      </c>
      <c r="X99" s="83" t="e">
        <f t="shared" si="123"/>
        <v>#DIV/0!</v>
      </c>
      <c r="Y99" s="83" t="e">
        <f t="shared" si="124"/>
        <v>#DIV/0!</v>
      </c>
      <c r="AA99" s="35" t="s">
        <v>54</v>
      </c>
      <c r="AB99" s="83" t="e">
        <f t="shared" si="137"/>
        <v>#DIV/0!</v>
      </c>
      <c r="AC99" s="83" t="e">
        <f t="shared" si="125"/>
        <v>#DIV/0!</v>
      </c>
      <c r="AD99" s="83" t="e">
        <f t="shared" si="126"/>
        <v>#DIV/0!</v>
      </c>
      <c r="AE99" s="83" t="e">
        <f t="shared" si="127"/>
        <v>#DIV/0!</v>
      </c>
      <c r="AF99" s="83" t="e">
        <f t="shared" si="128"/>
        <v>#DIV/0!</v>
      </c>
      <c r="AG99" s="83" t="e">
        <f t="shared" si="129"/>
        <v>#DIV/0!</v>
      </c>
      <c r="AH99" s="83" t="e">
        <f t="shared" si="130"/>
        <v>#DIV/0!</v>
      </c>
      <c r="AI99" s="83" t="e">
        <f t="shared" si="131"/>
        <v>#DIV/0!</v>
      </c>
      <c r="AJ99" s="83" t="e">
        <f t="shared" si="132"/>
        <v>#DIV/0!</v>
      </c>
      <c r="AK99" s="83" t="e">
        <f t="shared" si="133"/>
        <v>#DIV/0!</v>
      </c>
      <c r="AM99" s="35" t="s">
        <v>54</v>
      </c>
      <c r="AN99" s="83" t="e">
        <f t="shared" si="138"/>
        <v>#DIV/0!</v>
      </c>
      <c r="AO99" s="83" t="e">
        <f t="shared" si="139"/>
        <v>#DIV/0!</v>
      </c>
      <c r="AP99" s="83" t="e">
        <f t="shared" si="140"/>
        <v>#DIV/0!</v>
      </c>
      <c r="AQ99" s="83" t="e">
        <f t="shared" si="141"/>
        <v>#DIV/0!</v>
      </c>
      <c r="AR99" s="83" t="e">
        <f t="shared" si="142"/>
        <v>#DIV/0!</v>
      </c>
      <c r="AS99" s="83" t="e">
        <f t="shared" si="143"/>
        <v>#DIV/0!</v>
      </c>
      <c r="AT99" s="83" t="e">
        <f t="shared" si="144"/>
        <v>#DIV/0!</v>
      </c>
      <c r="AU99" s="83" t="e">
        <f t="shared" si="145"/>
        <v>#DIV/0!</v>
      </c>
      <c r="AV99" s="83" t="e">
        <f t="shared" si="146"/>
        <v>#DIV/0!</v>
      </c>
      <c r="AW99" s="83" t="e">
        <f t="shared" si="147"/>
        <v>#DIV/0!</v>
      </c>
    </row>
    <row r="100" spans="3:49" x14ac:dyDescent="0.25">
      <c r="C100" s="35" t="s">
        <v>19</v>
      </c>
      <c r="D100" s="83">
        <f t="shared" si="135"/>
        <v>199</v>
      </c>
      <c r="E100" s="83">
        <f t="shared" si="107"/>
        <v>0</v>
      </c>
      <c r="F100" s="83">
        <f t="shared" si="108"/>
        <v>-0.8</v>
      </c>
      <c r="G100" s="83">
        <f t="shared" si="109"/>
        <v>0</v>
      </c>
      <c r="H100" s="83">
        <f t="shared" si="110"/>
        <v>0</v>
      </c>
      <c r="I100" s="83">
        <f t="shared" si="111"/>
        <v>-0.9</v>
      </c>
      <c r="J100" s="83">
        <f t="shared" si="112"/>
        <v>-0.9</v>
      </c>
      <c r="K100" s="83">
        <f t="shared" si="113"/>
        <v>0</v>
      </c>
      <c r="L100" s="83" t="e">
        <f t="shared" si="114"/>
        <v>#DIV/0!</v>
      </c>
      <c r="M100" s="83" t="e">
        <f t="shared" si="115"/>
        <v>#VALUE!</v>
      </c>
      <c r="O100" s="35" t="s">
        <v>19</v>
      </c>
      <c r="P100" s="83">
        <f t="shared" si="136"/>
        <v>199</v>
      </c>
      <c r="Q100" s="83">
        <f t="shared" si="116"/>
        <v>0</v>
      </c>
      <c r="R100" s="83">
        <f t="shared" si="117"/>
        <v>-0.8</v>
      </c>
      <c r="S100" s="83">
        <f t="shared" si="118"/>
        <v>0</v>
      </c>
      <c r="T100" s="83">
        <f t="shared" si="119"/>
        <v>0</v>
      </c>
      <c r="U100" s="83">
        <f t="shared" si="120"/>
        <v>0</v>
      </c>
      <c r="V100" s="83">
        <f t="shared" si="121"/>
        <v>-0.9</v>
      </c>
      <c r="W100" s="83">
        <f t="shared" si="122"/>
        <v>0</v>
      </c>
      <c r="X100" s="83" t="e">
        <f t="shared" si="123"/>
        <v>#DIV/0!</v>
      </c>
      <c r="Y100" s="83" t="e">
        <f t="shared" si="124"/>
        <v>#DIV/0!</v>
      </c>
      <c r="AA100" s="35" t="s">
        <v>19</v>
      </c>
      <c r="AB100" s="83">
        <f t="shared" si="137"/>
        <v>9</v>
      </c>
      <c r="AC100" s="83">
        <f t="shared" si="125"/>
        <v>19</v>
      </c>
      <c r="AD100" s="83" t="e">
        <f t="shared" si="126"/>
        <v>#DIV/0!</v>
      </c>
      <c r="AE100" s="83">
        <f t="shared" si="127"/>
        <v>0</v>
      </c>
      <c r="AF100" s="83">
        <f t="shared" si="128"/>
        <v>0</v>
      </c>
      <c r="AG100" s="83">
        <f t="shared" si="129"/>
        <v>0</v>
      </c>
      <c r="AH100" s="83">
        <f t="shared" si="130"/>
        <v>-0.9</v>
      </c>
      <c r="AI100" s="83">
        <f t="shared" si="131"/>
        <v>0</v>
      </c>
      <c r="AJ100" s="83">
        <f t="shared" si="132"/>
        <v>9</v>
      </c>
      <c r="AK100" s="83" t="e">
        <f t="shared" si="133"/>
        <v>#DIV/0!</v>
      </c>
      <c r="AM100" s="35" t="s">
        <v>19</v>
      </c>
      <c r="AN100" s="83" t="e">
        <f t="shared" si="138"/>
        <v>#DIV/0!</v>
      </c>
      <c r="AO100" s="83" t="e">
        <f t="shared" si="139"/>
        <v>#DIV/0!</v>
      </c>
      <c r="AP100" s="83" t="e">
        <f t="shared" si="140"/>
        <v>#DIV/0!</v>
      </c>
      <c r="AQ100" s="83" t="e">
        <f t="shared" si="141"/>
        <v>#DIV/0!</v>
      </c>
      <c r="AR100" s="83" t="e">
        <f t="shared" si="142"/>
        <v>#DIV/0!</v>
      </c>
      <c r="AS100" s="83" t="e">
        <f t="shared" si="143"/>
        <v>#DIV/0!</v>
      </c>
      <c r="AT100" s="83" t="e">
        <f t="shared" si="144"/>
        <v>#DIV/0!</v>
      </c>
      <c r="AU100" s="83" t="e">
        <f t="shared" si="145"/>
        <v>#DIV/0!</v>
      </c>
      <c r="AV100" s="83" t="e">
        <f t="shared" si="146"/>
        <v>#DIV/0!</v>
      </c>
      <c r="AW100" s="83" t="e">
        <f t="shared" si="147"/>
        <v>#DIV/0!</v>
      </c>
    </row>
    <row r="101" spans="3:49" x14ac:dyDescent="0.25">
      <c r="C101" s="35" t="s">
        <v>21</v>
      </c>
      <c r="D101" s="83">
        <f t="shared" si="135"/>
        <v>39</v>
      </c>
      <c r="E101" s="83">
        <f t="shared" si="107"/>
        <v>-0.88888888888888884</v>
      </c>
      <c r="F101" s="83">
        <f t="shared" si="108"/>
        <v>-0.9</v>
      </c>
      <c r="G101" s="83">
        <f t="shared" si="109"/>
        <v>9</v>
      </c>
      <c r="H101" s="83">
        <f t="shared" si="110"/>
        <v>99</v>
      </c>
      <c r="I101" s="83">
        <f t="shared" si="111"/>
        <v>24</v>
      </c>
      <c r="J101" s="83">
        <f t="shared" si="112"/>
        <v>-0.98</v>
      </c>
      <c r="K101" s="83" t="e">
        <f t="shared" si="113"/>
        <v>#DIV/0!</v>
      </c>
      <c r="L101" s="83" t="e">
        <f t="shared" si="114"/>
        <v>#DIV/0!</v>
      </c>
      <c r="M101" s="83" t="e">
        <f t="shared" si="115"/>
        <v>#VALUE!</v>
      </c>
      <c r="O101" s="35" t="s">
        <v>21</v>
      </c>
      <c r="P101" s="83">
        <f t="shared" si="136"/>
        <v>39</v>
      </c>
      <c r="Q101" s="83">
        <f t="shared" si="116"/>
        <v>-0.88888888888888884</v>
      </c>
      <c r="R101" s="83">
        <f t="shared" si="117"/>
        <v>-0.9</v>
      </c>
      <c r="S101" s="83">
        <f t="shared" si="118"/>
        <v>9</v>
      </c>
      <c r="T101" s="83">
        <f t="shared" si="119"/>
        <v>99</v>
      </c>
      <c r="U101" s="83">
        <f t="shared" si="120"/>
        <v>99</v>
      </c>
      <c r="V101" s="83">
        <f t="shared" si="121"/>
        <v>-0.98</v>
      </c>
      <c r="W101" s="83" t="e">
        <f t="shared" si="122"/>
        <v>#DIV/0!</v>
      </c>
      <c r="X101" s="83" t="e">
        <f t="shared" si="123"/>
        <v>#DIV/0!</v>
      </c>
      <c r="Y101" s="83" t="e">
        <f t="shared" si="124"/>
        <v>#DIV/0!</v>
      </c>
      <c r="AA101" s="35" t="s">
        <v>21</v>
      </c>
      <c r="AB101" s="83">
        <f t="shared" si="137"/>
        <v>25.666666666666668</v>
      </c>
      <c r="AC101" s="83">
        <f t="shared" si="125"/>
        <v>1</v>
      </c>
      <c r="AD101" s="83">
        <f t="shared" si="126"/>
        <v>-0.98888888888888893</v>
      </c>
      <c r="AE101" s="83">
        <f t="shared" si="127"/>
        <v>8</v>
      </c>
      <c r="AF101" s="83">
        <f t="shared" si="128"/>
        <v>9</v>
      </c>
      <c r="AG101" s="83">
        <f t="shared" si="129"/>
        <v>199</v>
      </c>
      <c r="AH101" s="83">
        <f t="shared" si="130"/>
        <v>-0.9</v>
      </c>
      <c r="AI101" s="83">
        <f t="shared" si="131"/>
        <v>-0.96</v>
      </c>
      <c r="AJ101" s="83" t="e">
        <f t="shared" si="132"/>
        <v>#DIV/0!</v>
      </c>
      <c r="AK101" s="83" t="e">
        <f t="shared" si="133"/>
        <v>#DIV/0!</v>
      </c>
      <c r="AM101" s="35" t="s">
        <v>21</v>
      </c>
      <c r="AN101" s="83" t="e">
        <f t="shared" si="138"/>
        <v>#DIV/0!</v>
      </c>
      <c r="AO101" s="83" t="e">
        <f t="shared" si="139"/>
        <v>#DIV/0!</v>
      </c>
      <c r="AP101" s="83">
        <f t="shared" si="140"/>
        <v>0</v>
      </c>
      <c r="AQ101" s="83" t="e">
        <f t="shared" si="141"/>
        <v>#DIV/0!</v>
      </c>
      <c r="AR101" s="83" t="e">
        <f t="shared" si="142"/>
        <v>#DIV/0!</v>
      </c>
      <c r="AS101" s="83" t="e">
        <f t="shared" si="143"/>
        <v>#DIV/0!</v>
      </c>
      <c r="AT101" s="83" t="e">
        <f t="shared" si="144"/>
        <v>#DIV/0!</v>
      </c>
      <c r="AU101" s="83">
        <f t="shared" si="145"/>
        <v>-0.9</v>
      </c>
      <c r="AV101" s="83" t="e">
        <f t="shared" si="146"/>
        <v>#DIV/0!</v>
      </c>
      <c r="AW101" s="83" t="e">
        <f t="shared" si="147"/>
        <v>#DIV/0!</v>
      </c>
    </row>
    <row r="102" spans="3:49" x14ac:dyDescent="0.25">
      <c r="C102" s="35" t="s">
        <v>44</v>
      </c>
      <c r="D102" s="83">
        <f t="shared" si="135"/>
        <v>27.571428571428573</v>
      </c>
      <c r="E102" s="83" t="e">
        <f t="shared" si="107"/>
        <v>#DIV/0!</v>
      </c>
      <c r="F102" s="83" t="e">
        <f t="shared" si="108"/>
        <v>#DIV/0!</v>
      </c>
      <c r="G102" s="83" t="e">
        <f t="shared" si="109"/>
        <v>#DIV/0!</v>
      </c>
      <c r="H102" s="83" t="e">
        <f t="shared" si="110"/>
        <v>#DIV/0!</v>
      </c>
      <c r="I102" s="83" t="e">
        <f t="shared" si="111"/>
        <v>#DIV/0!</v>
      </c>
      <c r="J102" s="83" t="e">
        <f t="shared" si="112"/>
        <v>#DIV/0!</v>
      </c>
      <c r="K102" s="83" t="e">
        <f t="shared" si="113"/>
        <v>#DIV/0!</v>
      </c>
      <c r="L102" s="83" t="e">
        <f t="shared" si="114"/>
        <v>#DIV/0!</v>
      </c>
      <c r="M102" s="83" t="e">
        <f t="shared" si="115"/>
        <v>#VALUE!</v>
      </c>
      <c r="O102" s="35" t="s">
        <v>44</v>
      </c>
      <c r="P102" s="83">
        <f t="shared" si="136"/>
        <v>27.571428571428573</v>
      </c>
      <c r="Q102" s="83" t="e">
        <f t="shared" si="116"/>
        <v>#DIV/0!</v>
      </c>
      <c r="R102" s="83" t="e">
        <f t="shared" si="117"/>
        <v>#DIV/0!</v>
      </c>
      <c r="S102" s="83" t="e">
        <f t="shared" si="118"/>
        <v>#DIV/0!</v>
      </c>
      <c r="T102" s="83" t="e">
        <f t="shared" si="119"/>
        <v>#DIV/0!</v>
      </c>
      <c r="U102" s="83" t="e">
        <f t="shared" si="120"/>
        <v>#DIV/0!</v>
      </c>
      <c r="V102" s="83" t="e">
        <f t="shared" si="121"/>
        <v>#DIV/0!</v>
      </c>
      <c r="W102" s="83" t="e">
        <f t="shared" si="122"/>
        <v>#DIV/0!</v>
      </c>
      <c r="X102" s="83" t="e">
        <f t="shared" si="123"/>
        <v>#DIV/0!</v>
      </c>
      <c r="Y102" s="83" t="e">
        <f t="shared" si="124"/>
        <v>#DIV/0!</v>
      </c>
      <c r="AA102" s="35" t="s">
        <v>44</v>
      </c>
      <c r="AB102" s="83">
        <f t="shared" si="137"/>
        <v>2.8095238095238093</v>
      </c>
      <c r="AC102" s="83">
        <f t="shared" si="125"/>
        <v>6.5</v>
      </c>
      <c r="AD102" s="83" t="e">
        <f t="shared" si="126"/>
        <v>#DIV/0!</v>
      </c>
      <c r="AE102" s="83" t="e">
        <f t="shared" si="127"/>
        <v>#DIV/0!</v>
      </c>
      <c r="AF102" s="83" t="e">
        <f t="shared" si="128"/>
        <v>#DIV/0!</v>
      </c>
      <c r="AG102" s="83" t="e">
        <f t="shared" si="129"/>
        <v>#DIV/0!</v>
      </c>
      <c r="AH102" s="83" t="e">
        <f t="shared" si="130"/>
        <v>#DIV/0!</v>
      </c>
      <c r="AI102" s="83" t="e">
        <f t="shared" si="131"/>
        <v>#DIV/0!</v>
      </c>
      <c r="AJ102" s="83" t="e">
        <f t="shared" si="132"/>
        <v>#DIV/0!</v>
      </c>
      <c r="AK102" s="83" t="e">
        <f t="shared" si="133"/>
        <v>#DIV/0!</v>
      </c>
      <c r="AM102" s="35" t="s">
        <v>44</v>
      </c>
      <c r="AN102" s="83">
        <f t="shared" si="138"/>
        <v>1</v>
      </c>
      <c r="AO102" s="83" t="e">
        <f t="shared" si="139"/>
        <v>#DIV/0!</v>
      </c>
      <c r="AP102" s="83">
        <f t="shared" si="140"/>
        <v>0</v>
      </c>
      <c r="AQ102" s="83" t="e">
        <f t="shared" si="141"/>
        <v>#DIV/0!</v>
      </c>
      <c r="AR102" s="83" t="e">
        <f t="shared" si="142"/>
        <v>#DIV/0!</v>
      </c>
      <c r="AS102" s="83" t="e">
        <f t="shared" si="143"/>
        <v>#DIV/0!</v>
      </c>
      <c r="AT102" s="83" t="e">
        <f t="shared" si="144"/>
        <v>#DIV/0!</v>
      </c>
      <c r="AU102" s="83" t="e">
        <f t="shared" si="145"/>
        <v>#DIV/0!</v>
      </c>
      <c r="AV102" s="83" t="e">
        <f t="shared" si="146"/>
        <v>#DIV/0!</v>
      </c>
      <c r="AW102" s="83" t="e">
        <f t="shared" si="147"/>
        <v>#DIV/0!</v>
      </c>
    </row>
    <row r="103" spans="3:49" x14ac:dyDescent="0.25">
      <c r="C103" s="35" t="s">
        <v>26</v>
      </c>
      <c r="D103" s="83">
        <f t="shared" si="135"/>
        <v>9</v>
      </c>
      <c r="E103" s="83">
        <f t="shared" si="107"/>
        <v>0</v>
      </c>
      <c r="F103" s="83">
        <f t="shared" si="108"/>
        <v>0</v>
      </c>
      <c r="G103" s="83">
        <f t="shared" si="109"/>
        <v>-0.9</v>
      </c>
      <c r="H103" s="83" t="e">
        <f t="shared" si="110"/>
        <v>#DIV/0!</v>
      </c>
      <c r="I103" s="83">
        <f t="shared" si="111"/>
        <v>99</v>
      </c>
      <c r="J103" s="83">
        <f t="shared" si="112"/>
        <v>-1</v>
      </c>
      <c r="K103" s="83">
        <f t="shared" si="113"/>
        <v>-0.9</v>
      </c>
      <c r="L103" s="83" t="e">
        <f t="shared" si="114"/>
        <v>#DIV/0!</v>
      </c>
      <c r="M103" s="83" t="e">
        <f t="shared" si="115"/>
        <v>#VALUE!</v>
      </c>
      <c r="O103" s="35" t="s">
        <v>26</v>
      </c>
      <c r="P103" s="83" t="e">
        <f t="shared" si="136"/>
        <v>#DIV/0!</v>
      </c>
      <c r="Q103" s="83" t="e">
        <f t="shared" si="116"/>
        <v>#DIV/0!</v>
      </c>
      <c r="R103" s="83" t="e">
        <f t="shared" si="117"/>
        <v>#DIV/0!</v>
      </c>
      <c r="S103" s="83" t="e">
        <f t="shared" si="118"/>
        <v>#DIV/0!</v>
      </c>
      <c r="T103" s="83" t="e">
        <f t="shared" si="119"/>
        <v>#DIV/0!</v>
      </c>
      <c r="U103" s="83" t="e">
        <f t="shared" si="120"/>
        <v>#DIV/0!</v>
      </c>
      <c r="V103" s="83" t="e">
        <f t="shared" si="121"/>
        <v>#DIV/0!</v>
      </c>
      <c r="W103" s="83" t="e">
        <f t="shared" si="122"/>
        <v>#DIV/0!</v>
      </c>
      <c r="X103" s="83" t="e">
        <f t="shared" si="123"/>
        <v>#DIV/0!</v>
      </c>
      <c r="Y103" s="83" t="e">
        <f t="shared" si="124"/>
        <v>#DIV/0!</v>
      </c>
      <c r="AA103" s="35" t="s">
        <v>26</v>
      </c>
      <c r="AB103" s="83">
        <f t="shared" si="137"/>
        <v>0</v>
      </c>
      <c r="AC103" s="83">
        <f t="shared" si="125"/>
        <v>0</v>
      </c>
      <c r="AD103" s="83" t="e">
        <f t="shared" si="126"/>
        <v>#DIV/0!</v>
      </c>
      <c r="AE103" s="83">
        <f t="shared" si="127"/>
        <v>0</v>
      </c>
      <c r="AF103" s="83" t="e">
        <f t="shared" si="128"/>
        <v>#DIV/0!</v>
      </c>
      <c r="AG103" s="83" t="e">
        <f t="shared" si="129"/>
        <v>#DIV/0!</v>
      </c>
      <c r="AH103" s="83" t="e">
        <f t="shared" si="130"/>
        <v>#DIV/0!</v>
      </c>
      <c r="AI103" s="83">
        <f t="shared" si="131"/>
        <v>-0.9</v>
      </c>
      <c r="AJ103" s="83">
        <f t="shared" si="132"/>
        <v>0</v>
      </c>
      <c r="AK103" s="83" t="e">
        <f t="shared" si="133"/>
        <v>#DIV/0!</v>
      </c>
      <c r="AM103" s="35" t="s">
        <v>26</v>
      </c>
      <c r="AN103" s="83" t="e">
        <f t="shared" si="138"/>
        <v>#DIV/0!</v>
      </c>
      <c r="AO103" s="83" t="e">
        <f t="shared" si="139"/>
        <v>#DIV/0!</v>
      </c>
      <c r="AP103" s="83" t="e">
        <f t="shared" si="140"/>
        <v>#DIV/0!</v>
      </c>
      <c r="AQ103" s="83" t="e">
        <f t="shared" si="141"/>
        <v>#DIV/0!</v>
      </c>
      <c r="AR103" s="83" t="e">
        <f t="shared" si="142"/>
        <v>#DIV/0!</v>
      </c>
      <c r="AS103" s="83" t="e">
        <f t="shared" si="143"/>
        <v>#DIV/0!</v>
      </c>
      <c r="AT103" s="83" t="e">
        <f t="shared" si="144"/>
        <v>#DIV/0!</v>
      </c>
      <c r="AU103" s="83" t="e">
        <f t="shared" si="145"/>
        <v>#DIV/0!</v>
      </c>
      <c r="AV103" s="83" t="e">
        <f t="shared" si="146"/>
        <v>#DIV/0!</v>
      </c>
      <c r="AW103" s="83" t="e">
        <f t="shared" si="147"/>
        <v>#DIV/0!</v>
      </c>
    </row>
    <row r="104" spans="3:49" x14ac:dyDescent="0.25">
      <c r="C104" s="35" t="s">
        <v>51</v>
      </c>
      <c r="D104" s="83" t="e">
        <f t="shared" si="135"/>
        <v>#DIV/0!</v>
      </c>
      <c r="E104" s="83" t="e">
        <f t="shared" si="107"/>
        <v>#DIV/0!</v>
      </c>
      <c r="F104" s="83" t="e">
        <f t="shared" si="108"/>
        <v>#DIV/0!</v>
      </c>
      <c r="G104" s="83" t="e">
        <f t="shared" si="109"/>
        <v>#DIV/0!</v>
      </c>
      <c r="H104" s="83" t="e">
        <f t="shared" si="110"/>
        <v>#DIV/0!</v>
      </c>
      <c r="I104" s="83" t="e">
        <f t="shared" si="111"/>
        <v>#DIV/0!</v>
      </c>
      <c r="J104" s="83" t="e">
        <f t="shared" si="112"/>
        <v>#DIV/0!</v>
      </c>
      <c r="K104" s="83" t="e">
        <f t="shared" si="113"/>
        <v>#DIV/0!</v>
      </c>
      <c r="L104" s="83" t="e">
        <f t="shared" si="114"/>
        <v>#DIV/0!</v>
      </c>
      <c r="M104" s="83" t="e">
        <f t="shared" si="115"/>
        <v>#VALUE!</v>
      </c>
      <c r="O104" s="35" t="s">
        <v>51</v>
      </c>
      <c r="P104" s="83" t="e">
        <f t="shared" si="136"/>
        <v>#DIV/0!</v>
      </c>
      <c r="Q104" s="83" t="e">
        <f t="shared" si="116"/>
        <v>#DIV/0!</v>
      </c>
      <c r="R104" s="83" t="e">
        <f t="shared" si="117"/>
        <v>#DIV/0!</v>
      </c>
      <c r="S104" s="83" t="e">
        <f t="shared" si="118"/>
        <v>#DIV/0!</v>
      </c>
      <c r="T104" s="83" t="e">
        <f t="shared" si="119"/>
        <v>#DIV/0!</v>
      </c>
      <c r="U104" s="83" t="e">
        <f t="shared" si="120"/>
        <v>#DIV/0!</v>
      </c>
      <c r="V104" s="83" t="e">
        <f t="shared" si="121"/>
        <v>#DIV/0!</v>
      </c>
      <c r="W104" s="83" t="e">
        <f t="shared" si="122"/>
        <v>#DIV/0!</v>
      </c>
      <c r="X104" s="83" t="e">
        <f t="shared" si="123"/>
        <v>#DIV/0!</v>
      </c>
      <c r="Y104" s="83" t="e">
        <f t="shared" si="124"/>
        <v>#DIV/0!</v>
      </c>
      <c r="AA104" s="35" t="s">
        <v>51</v>
      </c>
      <c r="AB104" s="83" t="e">
        <f t="shared" si="137"/>
        <v>#DIV/0!</v>
      </c>
      <c r="AC104" s="83" t="e">
        <f t="shared" si="125"/>
        <v>#DIV/0!</v>
      </c>
      <c r="AD104" s="83" t="e">
        <f t="shared" si="126"/>
        <v>#DIV/0!</v>
      </c>
      <c r="AE104" s="83" t="e">
        <f t="shared" si="127"/>
        <v>#DIV/0!</v>
      </c>
      <c r="AF104" s="83" t="e">
        <f t="shared" si="128"/>
        <v>#DIV/0!</v>
      </c>
      <c r="AG104" s="83" t="e">
        <f t="shared" si="129"/>
        <v>#DIV/0!</v>
      </c>
      <c r="AH104" s="83" t="e">
        <f t="shared" si="130"/>
        <v>#DIV/0!</v>
      </c>
      <c r="AI104" s="83" t="e">
        <f t="shared" si="131"/>
        <v>#DIV/0!</v>
      </c>
      <c r="AJ104" s="83" t="e">
        <f t="shared" si="132"/>
        <v>#DIV/0!</v>
      </c>
      <c r="AK104" s="83" t="e">
        <f t="shared" si="133"/>
        <v>#DIV/0!</v>
      </c>
      <c r="AM104" s="35" t="s">
        <v>51</v>
      </c>
      <c r="AN104" s="83" t="e">
        <f t="shared" si="138"/>
        <v>#DIV/0!</v>
      </c>
      <c r="AO104" s="83" t="e">
        <f t="shared" si="139"/>
        <v>#DIV/0!</v>
      </c>
      <c r="AP104" s="83" t="e">
        <f t="shared" si="140"/>
        <v>#DIV/0!</v>
      </c>
      <c r="AQ104" s="83" t="e">
        <f t="shared" si="141"/>
        <v>#DIV/0!</v>
      </c>
      <c r="AR104" s="83" t="e">
        <f t="shared" si="142"/>
        <v>#DIV/0!</v>
      </c>
      <c r="AS104" s="83" t="e">
        <f t="shared" si="143"/>
        <v>#DIV/0!</v>
      </c>
      <c r="AT104" s="83" t="e">
        <f t="shared" si="144"/>
        <v>#DIV/0!</v>
      </c>
      <c r="AU104" s="83" t="e">
        <f t="shared" si="145"/>
        <v>#DIV/0!</v>
      </c>
      <c r="AV104" s="83" t="e">
        <f t="shared" si="146"/>
        <v>#DIV/0!</v>
      </c>
      <c r="AW104" s="83" t="e">
        <f t="shared" si="147"/>
        <v>#DIV/0!</v>
      </c>
    </row>
    <row r="105" spans="3:49" x14ac:dyDescent="0.25">
      <c r="C105" s="35" t="s">
        <v>32</v>
      </c>
      <c r="D105" s="83">
        <f t="shared" si="135"/>
        <v>9</v>
      </c>
      <c r="E105" s="83" t="e">
        <f t="shared" si="107"/>
        <v>#DIV/0!</v>
      </c>
      <c r="F105" s="83">
        <f t="shared" si="108"/>
        <v>0</v>
      </c>
      <c r="G105" s="83" t="e">
        <f t="shared" si="109"/>
        <v>#DIV/0!</v>
      </c>
      <c r="H105" s="83">
        <f t="shared" si="110"/>
        <v>9</v>
      </c>
      <c r="I105" s="83">
        <f t="shared" si="111"/>
        <v>-1</v>
      </c>
      <c r="J105" s="83">
        <f t="shared" si="112"/>
        <v>0</v>
      </c>
      <c r="K105" s="83" t="e">
        <f t="shared" si="113"/>
        <v>#DIV/0!</v>
      </c>
      <c r="L105" s="83" t="e">
        <f t="shared" si="114"/>
        <v>#DIV/0!</v>
      </c>
      <c r="M105" s="83" t="e">
        <f t="shared" si="115"/>
        <v>#VALUE!</v>
      </c>
      <c r="O105" s="35" t="s">
        <v>32</v>
      </c>
      <c r="P105" s="83">
        <f t="shared" si="136"/>
        <v>9</v>
      </c>
      <c r="Q105" s="83" t="e">
        <f t="shared" si="116"/>
        <v>#DIV/0!</v>
      </c>
      <c r="R105" s="83">
        <f t="shared" si="117"/>
        <v>0</v>
      </c>
      <c r="S105" s="83" t="e">
        <f t="shared" si="118"/>
        <v>#DIV/0!</v>
      </c>
      <c r="T105" s="83" t="e">
        <f t="shared" si="119"/>
        <v>#DIV/0!</v>
      </c>
      <c r="U105" s="83">
        <f t="shared" si="120"/>
        <v>-1</v>
      </c>
      <c r="V105" s="83">
        <f t="shared" si="121"/>
        <v>0</v>
      </c>
      <c r="W105" s="83" t="e">
        <f t="shared" si="122"/>
        <v>#DIV/0!</v>
      </c>
      <c r="X105" s="83" t="e">
        <f t="shared" si="123"/>
        <v>#DIV/0!</v>
      </c>
      <c r="Y105" s="83" t="e">
        <f t="shared" si="124"/>
        <v>#DIV/0!</v>
      </c>
      <c r="AA105" s="35" t="s">
        <v>32</v>
      </c>
      <c r="AB105" s="83">
        <f t="shared" si="137"/>
        <v>4</v>
      </c>
      <c r="AC105" s="83">
        <f t="shared" si="125"/>
        <v>99</v>
      </c>
      <c r="AD105" s="83" t="e">
        <f t="shared" si="126"/>
        <v>#DIV/0!</v>
      </c>
      <c r="AE105" s="83">
        <f t="shared" si="127"/>
        <v>-1</v>
      </c>
      <c r="AF105" s="83" t="e">
        <f t="shared" si="128"/>
        <v>#DIV/0!</v>
      </c>
      <c r="AG105" s="83">
        <f t="shared" si="129"/>
        <v>-1</v>
      </c>
      <c r="AH105" s="83">
        <f t="shared" si="130"/>
        <v>0</v>
      </c>
      <c r="AI105" s="83">
        <f t="shared" si="131"/>
        <v>0</v>
      </c>
      <c r="AJ105" s="83" t="e">
        <f t="shared" si="132"/>
        <v>#DIV/0!</v>
      </c>
      <c r="AK105" s="83" t="e">
        <f t="shared" si="133"/>
        <v>#DIV/0!</v>
      </c>
      <c r="AM105" s="35" t="s">
        <v>32</v>
      </c>
      <c r="AN105" s="83">
        <f t="shared" si="138"/>
        <v>1</v>
      </c>
      <c r="AO105" s="83">
        <f t="shared" si="139"/>
        <v>1</v>
      </c>
      <c r="AP105" s="83">
        <f t="shared" si="140"/>
        <v>9</v>
      </c>
      <c r="AQ105" s="83" t="e">
        <f t="shared" si="141"/>
        <v>#DIV/0!</v>
      </c>
      <c r="AR105" s="83">
        <f t="shared" si="142"/>
        <v>9</v>
      </c>
      <c r="AS105" s="83" t="e">
        <f t="shared" si="143"/>
        <v>#DIV/0!</v>
      </c>
      <c r="AT105" s="83">
        <f t="shared" si="144"/>
        <v>-1</v>
      </c>
      <c r="AU105" s="83">
        <f t="shared" si="145"/>
        <v>0</v>
      </c>
      <c r="AV105" s="83">
        <f t="shared" si="146"/>
        <v>0</v>
      </c>
      <c r="AW105" s="83" t="e">
        <f t="shared" si="147"/>
        <v>#DIV/0!</v>
      </c>
    </row>
    <row r="106" spans="3:49" x14ac:dyDescent="0.25">
      <c r="C106" s="35" t="s">
        <v>60</v>
      </c>
      <c r="D106" s="83" t="e">
        <f t="shared" si="135"/>
        <v>#DIV/0!</v>
      </c>
      <c r="E106" s="83" t="e">
        <f t="shared" si="107"/>
        <v>#DIV/0!</v>
      </c>
      <c r="F106" s="83" t="e">
        <f t="shared" si="108"/>
        <v>#DIV/0!</v>
      </c>
      <c r="G106" s="83" t="e">
        <f t="shared" si="109"/>
        <v>#DIV/0!</v>
      </c>
      <c r="H106" s="83">
        <f t="shared" si="110"/>
        <v>-1</v>
      </c>
      <c r="I106" s="83">
        <f t="shared" si="111"/>
        <v>-1</v>
      </c>
      <c r="J106" s="83">
        <f t="shared" si="112"/>
        <v>-0.99680000000000002</v>
      </c>
      <c r="K106" s="83" t="e">
        <f t="shared" si="113"/>
        <v>#DIV/0!</v>
      </c>
      <c r="L106" s="83" t="e">
        <f t="shared" si="114"/>
        <v>#DIV/0!</v>
      </c>
      <c r="M106" s="83" t="e">
        <f t="shared" si="115"/>
        <v>#VALUE!</v>
      </c>
      <c r="O106" s="35" t="s">
        <v>60</v>
      </c>
      <c r="P106" s="83" t="e">
        <f t="shared" si="136"/>
        <v>#DIV/0!</v>
      </c>
      <c r="Q106" s="83">
        <f t="shared" si="116"/>
        <v>9</v>
      </c>
      <c r="R106" s="83" t="e">
        <f t="shared" si="117"/>
        <v>#DIV/0!</v>
      </c>
      <c r="S106" s="83" t="e">
        <f t="shared" si="118"/>
        <v>#DIV/0!</v>
      </c>
      <c r="T106" s="83" t="e">
        <f t="shared" si="119"/>
        <v>#DIV/0!</v>
      </c>
      <c r="U106" s="83">
        <f t="shared" si="120"/>
        <v>-1</v>
      </c>
      <c r="V106" s="83">
        <f t="shared" si="121"/>
        <v>-0.99680000000000002</v>
      </c>
      <c r="W106" s="83" t="e">
        <f t="shared" si="122"/>
        <v>#DIV/0!</v>
      </c>
      <c r="X106" s="83" t="e">
        <f t="shared" si="123"/>
        <v>#DIV/0!</v>
      </c>
      <c r="Y106" s="83" t="e">
        <f t="shared" si="124"/>
        <v>#DIV/0!</v>
      </c>
      <c r="AA106" s="35" t="s">
        <v>60</v>
      </c>
      <c r="AB106" s="83">
        <f t="shared" si="137"/>
        <v>2.3333333333333335</v>
      </c>
      <c r="AC106" s="83" t="e">
        <f t="shared" si="125"/>
        <v>#DIV/0!</v>
      </c>
      <c r="AD106" s="83">
        <f t="shared" si="126"/>
        <v>-1</v>
      </c>
      <c r="AE106" s="83" t="e">
        <f t="shared" si="127"/>
        <v>#DIV/0!</v>
      </c>
      <c r="AF106" s="83" t="e">
        <f t="shared" si="128"/>
        <v>#DIV/0!</v>
      </c>
      <c r="AG106" s="83">
        <f t="shared" si="129"/>
        <v>-1</v>
      </c>
      <c r="AH106" s="83">
        <f t="shared" si="130"/>
        <v>-0.84</v>
      </c>
      <c r="AI106" s="83">
        <f t="shared" si="131"/>
        <v>-0.98</v>
      </c>
      <c r="AJ106" s="83" t="e">
        <f t="shared" si="132"/>
        <v>#DIV/0!</v>
      </c>
      <c r="AK106" s="83" t="e">
        <f t="shared" si="133"/>
        <v>#DIV/0!</v>
      </c>
      <c r="AM106" s="35" t="s">
        <v>60</v>
      </c>
      <c r="AN106" s="83">
        <f t="shared" si="138"/>
        <v>0</v>
      </c>
      <c r="AO106" s="83">
        <f t="shared" si="139"/>
        <v>2.3333333333333335</v>
      </c>
      <c r="AP106" s="83" t="e">
        <f t="shared" si="140"/>
        <v>#DIV/0!</v>
      </c>
      <c r="AQ106" s="83">
        <f t="shared" si="141"/>
        <v>0</v>
      </c>
      <c r="AR106" s="83" t="e">
        <f t="shared" si="142"/>
        <v>#DIV/0!</v>
      </c>
      <c r="AS106" s="83" t="e">
        <f t="shared" si="143"/>
        <v>#DIV/0!</v>
      </c>
      <c r="AT106" s="83">
        <f t="shared" si="144"/>
        <v>-1</v>
      </c>
      <c r="AU106" s="83">
        <f t="shared" si="145"/>
        <v>-0.84</v>
      </c>
      <c r="AV106" s="83">
        <f t="shared" si="146"/>
        <v>0</v>
      </c>
      <c r="AW106" s="83" t="e">
        <f t="shared" si="147"/>
        <v>#DIV/0!</v>
      </c>
    </row>
    <row r="107" spans="3:49" x14ac:dyDescent="0.25">
      <c r="C107" s="35" t="s">
        <v>52</v>
      </c>
      <c r="D107" s="83" t="e">
        <f t="shared" si="135"/>
        <v>#DIV/0!</v>
      </c>
      <c r="E107" s="83" t="e">
        <f t="shared" si="107"/>
        <v>#DIV/0!</v>
      </c>
      <c r="F107" s="83">
        <f t="shared" si="108"/>
        <v>-1</v>
      </c>
      <c r="G107" s="83" t="e">
        <f t="shared" si="109"/>
        <v>#DIV/0!</v>
      </c>
      <c r="H107" s="83" t="e">
        <f t="shared" si="110"/>
        <v>#DIV/0!</v>
      </c>
      <c r="I107" s="83" t="e">
        <f t="shared" si="111"/>
        <v>#DIV/0!</v>
      </c>
      <c r="J107" s="83">
        <f t="shared" si="112"/>
        <v>-1</v>
      </c>
      <c r="K107" s="83" t="e">
        <f t="shared" si="113"/>
        <v>#DIV/0!</v>
      </c>
      <c r="L107" s="83" t="e">
        <f t="shared" si="114"/>
        <v>#DIV/0!</v>
      </c>
      <c r="M107" s="83" t="e">
        <f t="shared" si="115"/>
        <v>#VALUE!</v>
      </c>
      <c r="O107" s="35" t="s">
        <v>52</v>
      </c>
      <c r="P107" s="83" t="e">
        <f t="shared" si="136"/>
        <v>#DIV/0!</v>
      </c>
      <c r="Q107" s="83" t="e">
        <f t="shared" si="116"/>
        <v>#DIV/0!</v>
      </c>
      <c r="R107" s="83">
        <f t="shared" si="117"/>
        <v>-1</v>
      </c>
      <c r="S107" s="83" t="e">
        <f t="shared" si="118"/>
        <v>#DIV/0!</v>
      </c>
      <c r="T107" s="83" t="e">
        <f t="shared" si="119"/>
        <v>#DIV/0!</v>
      </c>
      <c r="U107" s="83" t="e">
        <f t="shared" si="120"/>
        <v>#DIV/0!</v>
      </c>
      <c r="V107" s="83">
        <f t="shared" si="121"/>
        <v>-1</v>
      </c>
      <c r="W107" s="83" t="e">
        <f t="shared" si="122"/>
        <v>#DIV/0!</v>
      </c>
      <c r="X107" s="83" t="e">
        <f t="shared" si="123"/>
        <v>#DIV/0!</v>
      </c>
      <c r="Y107" s="83" t="e">
        <f t="shared" si="124"/>
        <v>#DIV/0!</v>
      </c>
      <c r="AA107" s="35" t="s">
        <v>52</v>
      </c>
      <c r="AB107" s="83">
        <f t="shared" si="137"/>
        <v>9</v>
      </c>
      <c r="AC107" s="83" t="e">
        <f t="shared" si="125"/>
        <v>#DIV/0!</v>
      </c>
      <c r="AD107" s="83" t="e">
        <f t="shared" si="126"/>
        <v>#DIV/0!</v>
      </c>
      <c r="AE107" s="83">
        <f t="shared" si="127"/>
        <v>-1</v>
      </c>
      <c r="AF107" s="83" t="e">
        <f t="shared" si="128"/>
        <v>#DIV/0!</v>
      </c>
      <c r="AG107" s="83" t="e">
        <f t="shared" si="129"/>
        <v>#DIV/0!</v>
      </c>
      <c r="AH107" s="83" t="e">
        <f t="shared" si="130"/>
        <v>#DIV/0!</v>
      </c>
      <c r="AI107" s="83">
        <f t="shared" si="131"/>
        <v>-1</v>
      </c>
      <c r="AJ107" s="83" t="e">
        <f t="shared" si="132"/>
        <v>#DIV/0!</v>
      </c>
      <c r="AK107" s="83" t="e">
        <f t="shared" si="133"/>
        <v>#DIV/0!</v>
      </c>
      <c r="AM107" s="35" t="s">
        <v>52</v>
      </c>
      <c r="AN107" s="83">
        <f t="shared" si="138"/>
        <v>0</v>
      </c>
      <c r="AO107" s="83">
        <f t="shared" si="139"/>
        <v>0</v>
      </c>
      <c r="AP107" s="83">
        <f t="shared" si="140"/>
        <v>-1</v>
      </c>
      <c r="AQ107" s="83" t="e">
        <f t="shared" si="141"/>
        <v>#DIV/0!</v>
      </c>
      <c r="AR107" s="83">
        <f t="shared" si="142"/>
        <v>0</v>
      </c>
      <c r="AS107" s="83" t="e">
        <f t="shared" si="143"/>
        <v>#DIV/0!</v>
      </c>
      <c r="AT107" s="83" t="e">
        <f t="shared" si="144"/>
        <v>#DIV/0!</v>
      </c>
      <c r="AU107" s="83" t="e">
        <f t="shared" si="145"/>
        <v>#DIV/0!</v>
      </c>
      <c r="AV107" s="83">
        <f t="shared" si="146"/>
        <v>0</v>
      </c>
      <c r="AW107" s="83" t="e">
        <f t="shared" si="147"/>
        <v>#DIV/0!</v>
      </c>
    </row>
    <row r="108" spans="3:49" x14ac:dyDescent="0.25">
      <c r="C108" s="35" t="s">
        <v>36</v>
      </c>
      <c r="D108" s="83" t="e">
        <f t="shared" si="135"/>
        <v>#DIV/0!</v>
      </c>
      <c r="E108" s="83">
        <f t="shared" si="107"/>
        <v>19</v>
      </c>
      <c r="F108" s="83">
        <f t="shared" si="108"/>
        <v>-1</v>
      </c>
      <c r="G108" s="83">
        <f t="shared" si="109"/>
        <v>99</v>
      </c>
      <c r="H108" s="83">
        <f t="shared" si="110"/>
        <v>9</v>
      </c>
      <c r="I108" s="83">
        <f t="shared" si="111"/>
        <v>0</v>
      </c>
      <c r="J108" s="83">
        <f t="shared" si="112"/>
        <v>-0.8</v>
      </c>
      <c r="K108" s="83" t="e">
        <f t="shared" si="113"/>
        <v>#DIV/0!</v>
      </c>
      <c r="L108" s="83" t="e">
        <f t="shared" si="114"/>
        <v>#DIV/0!</v>
      </c>
      <c r="M108" s="83" t="e">
        <f t="shared" si="115"/>
        <v>#VALUE!</v>
      </c>
      <c r="O108" s="35" t="s">
        <v>36</v>
      </c>
      <c r="P108" s="83" t="e">
        <f t="shared" si="136"/>
        <v>#DIV/0!</v>
      </c>
      <c r="Q108" s="83">
        <f t="shared" si="116"/>
        <v>19</v>
      </c>
      <c r="R108" s="83">
        <f t="shared" si="117"/>
        <v>-1</v>
      </c>
      <c r="S108" s="83">
        <f t="shared" si="118"/>
        <v>99</v>
      </c>
      <c r="T108" s="83">
        <f t="shared" si="119"/>
        <v>9</v>
      </c>
      <c r="U108" s="83">
        <f t="shared" si="120"/>
        <v>9</v>
      </c>
      <c r="V108" s="83">
        <f t="shared" si="121"/>
        <v>-0.8</v>
      </c>
      <c r="W108" s="83" t="e">
        <f t="shared" si="122"/>
        <v>#DIV/0!</v>
      </c>
      <c r="X108" s="83" t="e">
        <f t="shared" si="123"/>
        <v>#DIV/0!</v>
      </c>
      <c r="Y108" s="83" t="e">
        <f t="shared" si="124"/>
        <v>#DIV/0!</v>
      </c>
      <c r="AA108" s="35" t="s">
        <v>36</v>
      </c>
      <c r="AB108" s="83">
        <f t="shared" si="137"/>
        <v>-0.9</v>
      </c>
      <c r="AC108" s="83" t="e">
        <f t="shared" si="125"/>
        <v>#DIV/0!</v>
      </c>
      <c r="AD108" s="83">
        <f t="shared" si="126"/>
        <v>-1</v>
      </c>
      <c r="AE108" s="83">
        <f t="shared" si="127"/>
        <v>9</v>
      </c>
      <c r="AF108" s="83">
        <f t="shared" si="128"/>
        <v>0</v>
      </c>
      <c r="AG108" s="83">
        <f t="shared" si="129"/>
        <v>9</v>
      </c>
      <c r="AH108" s="83">
        <f t="shared" si="130"/>
        <v>0</v>
      </c>
      <c r="AI108" s="83">
        <f t="shared" si="131"/>
        <v>9</v>
      </c>
      <c r="AJ108" s="83">
        <f t="shared" si="132"/>
        <v>9</v>
      </c>
      <c r="AK108" s="83" t="e">
        <f t="shared" si="133"/>
        <v>#DIV/0!</v>
      </c>
      <c r="AM108" s="35" t="s">
        <v>36</v>
      </c>
      <c r="AN108" s="83">
        <f t="shared" si="138"/>
        <v>0</v>
      </c>
      <c r="AO108" s="83">
        <f t="shared" si="139"/>
        <v>2.3333333333333335</v>
      </c>
      <c r="AP108" s="83" t="e">
        <f t="shared" si="140"/>
        <v>#DIV/0!</v>
      </c>
      <c r="AQ108" s="83">
        <f t="shared" si="141"/>
        <v>9</v>
      </c>
      <c r="AR108" s="83">
        <f t="shared" si="142"/>
        <v>0</v>
      </c>
      <c r="AS108" s="83">
        <f t="shared" si="143"/>
        <v>0</v>
      </c>
      <c r="AT108" s="83">
        <f t="shared" si="144"/>
        <v>0</v>
      </c>
      <c r="AU108" s="83">
        <f t="shared" si="145"/>
        <v>0</v>
      </c>
      <c r="AV108" s="83">
        <f t="shared" si="146"/>
        <v>9</v>
      </c>
      <c r="AW108" s="83">
        <f t="shared" si="147"/>
        <v>-1</v>
      </c>
    </row>
    <row r="109" spans="3:49" x14ac:dyDescent="0.25">
      <c r="C109" s="35" t="s">
        <v>45</v>
      </c>
      <c r="D109" s="83" t="e">
        <f t="shared" si="135"/>
        <v>#DIV/0!</v>
      </c>
      <c r="E109" s="83">
        <f t="shared" si="107"/>
        <v>0</v>
      </c>
      <c r="F109" s="83">
        <f t="shared" si="108"/>
        <v>-1</v>
      </c>
      <c r="G109" s="83">
        <f t="shared" si="109"/>
        <v>0</v>
      </c>
      <c r="H109" s="83" t="e">
        <f t="shared" si="110"/>
        <v>#DIV/0!</v>
      </c>
      <c r="I109" s="83">
        <f t="shared" si="111"/>
        <v>0</v>
      </c>
      <c r="J109" s="83">
        <f t="shared" si="112"/>
        <v>-1</v>
      </c>
      <c r="K109" s="83" t="e">
        <f t="shared" si="113"/>
        <v>#DIV/0!</v>
      </c>
      <c r="L109" s="83" t="e">
        <f t="shared" si="114"/>
        <v>#DIV/0!</v>
      </c>
      <c r="M109" s="83" t="e">
        <f t="shared" si="115"/>
        <v>#VALUE!</v>
      </c>
      <c r="O109" s="35" t="s">
        <v>45</v>
      </c>
      <c r="P109" s="83" t="e">
        <f t="shared" si="136"/>
        <v>#DIV/0!</v>
      </c>
      <c r="Q109" s="83">
        <f t="shared" si="116"/>
        <v>9</v>
      </c>
      <c r="R109" s="83">
        <f t="shared" si="117"/>
        <v>-1</v>
      </c>
      <c r="S109" s="83">
        <f t="shared" si="118"/>
        <v>124</v>
      </c>
      <c r="T109" s="83" t="e">
        <f t="shared" si="119"/>
        <v>#DIV/0!</v>
      </c>
      <c r="U109" s="83" t="e">
        <f t="shared" si="120"/>
        <v>#DIV/0!</v>
      </c>
      <c r="V109" s="83">
        <f t="shared" si="121"/>
        <v>-1</v>
      </c>
      <c r="W109" s="83" t="e">
        <f t="shared" si="122"/>
        <v>#DIV/0!</v>
      </c>
      <c r="X109" s="83" t="e">
        <f t="shared" si="123"/>
        <v>#DIV/0!</v>
      </c>
      <c r="Y109" s="83" t="e">
        <f t="shared" si="124"/>
        <v>#DIV/0!</v>
      </c>
      <c r="AA109" s="35" t="s">
        <v>45</v>
      </c>
      <c r="AB109" s="83">
        <f t="shared" si="137"/>
        <v>9</v>
      </c>
      <c r="AC109" s="83" t="e">
        <f t="shared" si="125"/>
        <v>#DIV/0!</v>
      </c>
      <c r="AD109" s="83">
        <f t="shared" si="126"/>
        <v>-1</v>
      </c>
      <c r="AE109" s="83">
        <f t="shared" si="127"/>
        <v>0</v>
      </c>
      <c r="AF109" s="83">
        <f t="shared" si="128"/>
        <v>124</v>
      </c>
      <c r="AG109" s="83" t="e">
        <f t="shared" si="129"/>
        <v>#DIV/0!</v>
      </c>
      <c r="AH109" s="83" t="e">
        <f t="shared" si="130"/>
        <v>#DIV/0!</v>
      </c>
      <c r="AI109" s="83">
        <f t="shared" si="131"/>
        <v>9</v>
      </c>
      <c r="AJ109" s="83" t="e">
        <f t="shared" si="132"/>
        <v>#DIV/0!</v>
      </c>
      <c r="AK109" s="83" t="e">
        <f t="shared" si="133"/>
        <v>#DIV/0!</v>
      </c>
      <c r="AM109" s="35" t="s">
        <v>45</v>
      </c>
      <c r="AN109" s="83">
        <f t="shared" si="138"/>
        <v>0</v>
      </c>
      <c r="AO109" s="83">
        <f t="shared" si="139"/>
        <v>0</v>
      </c>
      <c r="AP109" s="83" t="e">
        <f t="shared" si="140"/>
        <v>#DIV/0!</v>
      </c>
      <c r="AQ109" s="83">
        <f t="shared" si="141"/>
        <v>0</v>
      </c>
      <c r="AR109" s="83">
        <f t="shared" si="142"/>
        <v>0</v>
      </c>
      <c r="AS109" s="83">
        <f t="shared" si="143"/>
        <v>0</v>
      </c>
      <c r="AT109" s="83" t="e">
        <f t="shared" si="144"/>
        <v>#DIV/0!</v>
      </c>
      <c r="AU109" s="83" t="e">
        <f t="shared" si="145"/>
        <v>#DIV/0!</v>
      </c>
      <c r="AV109" s="83">
        <f t="shared" si="146"/>
        <v>0</v>
      </c>
      <c r="AW109" s="83" t="e">
        <f t="shared" si="147"/>
        <v>#DIV/0!</v>
      </c>
    </row>
    <row r="110" spans="3:49" x14ac:dyDescent="0.25">
      <c r="C110" s="35" t="s">
        <v>42</v>
      </c>
      <c r="D110" s="83">
        <f t="shared" si="135"/>
        <v>0</v>
      </c>
      <c r="E110" s="83" t="e">
        <f t="shared" si="107"/>
        <v>#DIV/0!</v>
      </c>
      <c r="F110" s="83">
        <f t="shared" si="108"/>
        <v>0</v>
      </c>
      <c r="G110" s="83">
        <f t="shared" si="109"/>
        <v>-1</v>
      </c>
      <c r="H110" s="83">
        <f t="shared" si="110"/>
        <v>9</v>
      </c>
      <c r="I110" s="83">
        <f t="shared" si="111"/>
        <v>9</v>
      </c>
      <c r="J110" s="83">
        <f t="shared" si="112"/>
        <v>-0.9</v>
      </c>
      <c r="K110" s="83" t="e">
        <f t="shared" si="113"/>
        <v>#DIV/0!</v>
      </c>
      <c r="L110" s="83" t="e">
        <f t="shared" si="114"/>
        <v>#DIV/0!</v>
      </c>
      <c r="M110" s="83" t="e">
        <f t="shared" si="115"/>
        <v>#VALUE!</v>
      </c>
      <c r="O110" s="35" t="s">
        <v>42</v>
      </c>
      <c r="P110" s="83">
        <f t="shared" si="136"/>
        <v>0</v>
      </c>
      <c r="Q110" s="83" t="e">
        <f t="shared" si="116"/>
        <v>#DIV/0!</v>
      </c>
      <c r="R110" s="83">
        <f t="shared" si="117"/>
        <v>0</v>
      </c>
      <c r="S110" s="83">
        <f t="shared" si="118"/>
        <v>-1</v>
      </c>
      <c r="T110" s="83">
        <f t="shared" si="119"/>
        <v>9</v>
      </c>
      <c r="U110" s="83">
        <f t="shared" si="120"/>
        <v>9</v>
      </c>
      <c r="V110" s="83">
        <f t="shared" si="121"/>
        <v>-0.9</v>
      </c>
      <c r="W110" s="83" t="e">
        <f t="shared" si="122"/>
        <v>#DIV/0!</v>
      </c>
      <c r="X110" s="83" t="e">
        <f t="shared" si="123"/>
        <v>#DIV/0!</v>
      </c>
      <c r="Y110" s="83" t="e">
        <f t="shared" si="124"/>
        <v>#DIV/0!</v>
      </c>
      <c r="AA110" s="35" t="s">
        <v>42</v>
      </c>
      <c r="AB110" s="83">
        <f t="shared" si="137"/>
        <v>0</v>
      </c>
      <c r="AC110" s="83">
        <f t="shared" si="125"/>
        <v>0</v>
      </c>
      <c r="AD110" s="83" t="e">
        <f t="shared" si="126"/>
        <v>#DIV/0!</v>
      </c>
      <c r="AE110" s="83">
        <f t="shared" si="127"/>
        <v>-1</v>
      </c>
      <c r="AF110" s="83">
        <f t="shared" si="128"/>
        <v>9</v>
      </c>
      <c r="AG110" s="83">
        <f t="shared" si="129"/>
        <v>0</v>
      </c>
      <c r="AH110" s="83">
        <f t="shared" si="130"/>
        <v>0</v>
      </c>
      <c r="AI110" s="83">
        <f t="shared" si="131"/>
        <v>-0.9</v>
      </c>
      <c r="AJ110" s="83" t="e">
        <f t="shared" si="132"/>
        <v>#DIV/0!</v>
      </c>
      <c r="AK110" s="83" t="e">
        <f t="shared" si="133"/>
        <v>#DIV/0!</v>
      </c>
      <c r="AM110" s="35" t="s">
        <v>42</v>
      </c>
      <c r="AN110" s="83" t="e">
        <f t="shared" si="138"/>
        <v>#DIV/0!</v>
      </c>
      <c r="AO110" s="83">
        <f t="shared" si="139"/>
        <v>0</v>
      </c>
      <c r="AP110" s="83">
        <f t="shared" si="140"/>
        <v>0</v>
      </c>
      <c r="AQ110" s="83" t="e">
        <f t="shared" si="141"/>
        <v>#DIV/0!</v>
      </c>
      <c r="AR110" s="83">
        <f t="shared" si="142"/>
        <v>0</v>
      </c>
      <c r="AS110" s="83">
        <f t="shared" si="143"/>
        <v>0</v>
      </c>
      <c r="AT110" s="83" t="e">
        <f t="shared" si="144"/>
        <v>#DIV/0!</v>
      </c>
      <c r="AU110" s="83" t="e">
        <f t="shared" si="145"/>
        <v>#DIV/0!</v>
      </c>
      <c r="AV110" s="83">
        <f t="shared" si="146"/>
        <v>0</v>
      </c>
      <c r="AW110" s="83" t="e">
        <f t="shared" si="147"/>
        <v>#DIV/0!</v>
      </c>
    </row>
    <row r="111" spans="3:49" x14ac:dyDescent="0.25">
      <c r="C111" s="35" t="s">
        <v>31</v>
      </c>
      <c r="D111" s="83">
        <f t="shared" si="135"/>
        <v>99</v>
      </c>
      <c r="E111" s="83" t="e">
        <f t="shared" si="107"/>
        <v>#DIV/0!</v>
      </c>
      <c r="F111" s="83" t="e">
        <f t="shared" si="108"/>
        <v>#DIV/0!</v>
      </c>
      <c r="G111" s="83" t="e">
        <f t="shared" si="109"/>
        <v>#DIV/0!</v>
      </c>
      <c r="H111" s="83">
        <f t="shared" si="110"/>
        <v>-1</v>
      </c>
      <c r="I111" s="83">
        <f t="shared" si="111"/>
        <v>-1</v>
      </c>
      <c r="J111" s="83" t="e">
        <f t="shared" si="112"/>
        <v>#DIV/0!</v>
      </c>
      <c r="K111" s="83" t="e">
        <f t="shared" si="113"/>
        <v>#DIV/0!</v>
      </c>
      <c r="L111" s="83" t="e">
        <f t="shared" si="114"/>
        <v>#DIV/0!</v>
      </c>
      <c r="M111" s="83" t="e">
        <f t="shared" si="115"/>
        <v>#VALUE!</v>
      </c>
      <c r="O111" s="35" t="s">
        <v>31</v>
      </c>
      <c r="P111" s="83">
        <f t="shared" si="136"/>
        <v>9</v>
      </c>
      <c r="Q111" s="83" t="e">
        <f t="shared" si="116"/>
        <v>#DIV/0!</v>
      </c>
      <c r="R111" s="83" t="e">
        <f t="shared" si="117"/>
        <v>#DIV/0!</v>
      </c>
      <c r="S111" s="83" t="e">
        <f t="shared" si="118"/>
        <v>#DIV/0!</v>
      </c>
      <c r="T111" s="83">
        <f t="shared" si="119"/>
        <v>-1</v>
      </c>
      <c r="U111" s="83">
        <f t="shared" si="120"/>
        <v>-1</v>
      </c>
      <c r="V111" s="83" t="e">
        <f t="shared" si="121"/>
        <v>#DIV/0!</v>
      </c>
      <c r="W111" s="83" t="e">
        <f t="shared" si="122"/>
        <v>#DIV/0!</v>
      </c>
      <c r="X111" s="83" t="e">
        <f t="shared" si="123"/>
        <v>#DIV/0!</v>
      </c>
      <c r="Y111" s="83" t="e">
        <f t="shared" si="124"/>
        <v>#DIV/0!</v>
      </c>
      <c r="AA111" s="35" t="s">
        <v>31</v>
      </c>
      <c r="AB111" s="83">
        <f t="shared" si="137"/>
        <v>9</v>
      </c>
      <c r="AC111" s="83">
        <f t="shared" si="125"/>
        <v>9</v>
      </c>
      <c r="AD111" s="83" t="e">
        <f t="shared" si="126"/>
        <v>#DIV/0!</v>
      </c>
      <c r="AE111" s="83" t="e">
        <f t="shared" si="127"/>
        <v>#DIV/0!</v>
      </c>
      <c r="AF111" s="83" t="e">
        <f t="shared" si="128"/>
        <v>#DIV/0!</v>
      </c>
      <c r="AG111" s="83">
        <f t="shared" si="129"/>
        <v>-1</v>
      </c>
      <c r="AH111" s="83">
        <f t="shared" si="130"/>
        <v>-0.75</v>
      </c>
      <c r="AI111" s="83" t="e">
        <f t="shared" si="131"/>
        <v>#DIV/0!</v>
      </c>
      <c r="AJ111" s="83" t="e">
        <f t="shared" si="132"/>
        <v>#DIV/0!</v>
      </c>
      <c r="AK111" s="83" t="e">
        <f t="shared" si="133"/>
        <v>#DIV/0!</v>
      </c>
      <c r="AM111" s="35" t="s">
        <v>31</v>
      </c>
      <c r="AN111" s="83">
        <f t="shared" si="138"/>
        <v>0</v>
      </c>
      <c r="AO111" s="83">
        <f t="shared" si="139"/>
        <v>9</v>
      </c>
      <c r="AP111" s="83">
        <f t="shared" si="140"/>
        <v>0</v>
      </c>
      <c r="AQ111" s="83" t="e">
        <f t="shared" si="141"/>
        <v>#DIV/0!</v>
      </c>
      <c r="AR111" s="83" t="e">
        <f t="shared" si="142"/>
        <v>#DIV/0!</v>
      </c>
      <c r="AS111" s="83" t="e">
        <f t="shared" si="143"/>
        <v>#DIV/0!</v>
      </c>
      <c r="AT111" s="83">
        <f t="shared" si="144"/>
        <v>0</v>
      </c>
      <c r="AU111" s="83">
        <f t="shared" si="145"/>
        <v>-0.75</v>
      </c>
      <c r="AV111" s="83" t="e">
        <f t="shared" si="146"/>
        <v>#DIV/0!</v>
      </c>
      <c r="AW111" s="83" t="e">
        <f t="shared" si="147"/>
        <v>#DIV/0!</v>
      </c>
    </row>
    <row r="112" spans="3:49" x14ac:dyDescent="0.25">
      <c r="C112" s="35" t="s">
        <v>49</v>
      </c>
      <c r="D112" s="83" t="e">
        <f t="shared" si="135"/>
        <v>#DIV/0!</v>
      </c>
      <c r="E112" s="83" t="e">
        <f t="shared" si="107"/>
        <v>#DIV/0!</v>
      </c>
      <c r="F112" s="83">
        <f t="shared" si="108"/>
        <v>-1</v>
      </c>
      <c r="G112" s="83" t="e">
        <f t="shared" si="109"/>
        <v>#DIV/0!</v>
      </c>
      <c r="H112" s="83" t="e">
        <f t="shared" si="110"/>
        <v>#DIV/0!</v>
      </c>
      <c r="I112" s="83" t="e">
        <f t="shared" si="111"/>
        <v>#DIV/0!</v>
      </c>
      <c r="J112" s="83" t="e">
        <f t="shared" si="112"/>
        <v>#DIV/0!</v>
      </c>
      <c r="K112" s="83" t="e">
        <f t="shared" si="113"/>
        <v>#DIV/0!</v>
      </c>
      <c r="L112" s="83" t="e">
        <f t="shared" si="114"/>
        <v>#DIV/0!</v>
      </c>
      <c r="M112" s="83" t="e">
        <f t="shared" si="115"/>
        <v>#VALUE!</v>
      </c>
      <c r="O112" s="35" t="s">
        <v>49</v>
      </c>
      <c r="P112" s="83" t="e">
        <f t="shared" si="136"/>
        <v>#DIV/0!</v>
      </c>
      <c r="Q112" s="83" t="e">
        <f t="shared" si="116"/>
        <v>#DIV/0!</v>
      </c>
      <c r="R112" s="83">
        <f t="shared" si="117"/>
        <v>-1</v>
      </c>
      <c r="S112" s="83" t="e">
        <f t="shared" si="118"/>
        <v>#DIV/0!</v>
      </c>
      <c r="T112" s="83" t="e">
        <f t="shared" si="119"/>
        <v>#DIV/0!</v>
      </c>
      <c r="U112" s="83" t="e">
        <f t="shared" si="120"/>
        <v>#DIV/0!</v>
      </c>
      <c r="V112" s="83" t="e">
        <f t="shared" si="121"/>
        <v>#DIV/0!</v>
      </c>
      <c r="W112" s="83" t="e">
        <f t="shared" si="122"/>
        <v>#DIV/0!</v>
      </c>
      <c r="X112" s="83" t="e">
        <f t="shared" si="123"/>
        <v>#DIV/0!</v>
      </c>
      <c r="Y112" s="83" t="e">
        <f t="shared" si="124"/>
        <v>#DIV/0!</v>
      </c>
      <c r="AA112" s="35" t="s">
        <v>49</v>
      </c>
      <c r="AB112" s="83">
        <f t="shared" si="137"/>
        <v>65.666666666666671</v>
      </c>
      <c r="AC112" s="83" t="e">
        <f t="shared" si="125"/>
        <v>#DIV/0!</v>
      </c>
      <c r="AD112" s="83" t="e">
        <f t="shared" si="126"/>
        <v>#DIV/0!</v>
      </c>
      <c r="AE112" s="83">
        <f t="shared" si="127"/>
        <v>-1</v>
      </c>
      <c r="AF112" s="83" t="e">
        <f t="shared" si="128"/>
        <v>#DIV/0!</v>
      </c>
      <c r="AG112" s="83" t="e">
        <f t="shared" si="129"/>
        <v>#DIV/0!</v>
      </c>
      <c r="AH112" s="83" t="e">
        <f t="shared" si="130"/>
        <v>#DIV/0!</v>
      </c>
      <c r="AI112" s="83" t="e">
        <f t="shared" si="131"/>
        <v>#DIV/0!</v>
      </c>
      <c r="AJ112" s="83" t="e">
        <f t="shared" si="132"/>
        <v>#DIV/0!</v>
      </c>
      <c r="AK112" s="83" t="e">
        <f t="shared" si="133"/>
        <v>#DIV/0!</v>
      </c>
      <c r="AM112" s="35" t="s">
        <v>49</v>
      </c>
      <c r="AN112" s="83">
        <f t="shared" si="138"/>
        <v>0</v>
      </c>
      <c r="AO112" s="83">
        <f t="shared" si="139"/>
        <v>-0.25</v>
      </c>
      <c r="AP112" s="83" t="e">
        <f t="shared" si="140"/>
        <v>#DIV/0!</v>
      </c>
      <c r="AQ112" s="83" t="e">
        <f t="shared" si="141"/>
        <v>#DIV/0!</v>
      </c>
      <c r="AR112" s="83">
        <f t="shared" si="142"/>
        <v>2</v>
      </c>
      <c r="AS112" s="83" t="e">
        <f t="shared" si="143"/>
        <v>#DIV/0!</v>
      </c>
      <c r="AT112" s="83" t="e">
        <f t="shared" si="144"/>
        <v>#DIV/0!</v>
      </c>
      <c r="AU112" s="83" t="e">
        <f t="shared" si="145"/>
        <v>#DIV/0!</v>
      </c>
      <c r="AV112" s="83" t="e">
        <f t="shared" si="146"/>
        <v>#DIV/0!</v>
      </c>
      <c r="AW112" s="83" t="e">
        <f t="shared" si="147"/>
        <v>#DIV/0!</v>
      </c>
    </row>
    <row r="113" spans="3:49" x14ac:dyDescent="0.25">
      <c r="C113" s="35" t="s">
        <v>46</v>
      </c>
      <c r="D113" s="83">
        <f t="shared" si="135"/>
        <v>4</v>
      </c>
      <c r="E113" s="83">
        <f t="shared" si="107"/>
        <v>19</v>
      </c>
      <c r="F113" s="83">
        <f t="shared" si="108"/>
        <v>9</v>
      </c>
      <c r="G113" s="83">
        <f t="shared" si="109"/>
        <v>9</v>
      </c>
      <c r="H113" s="83">
        <f t="shared" si="110"/>
        <v>0</v>
      </c>
      <c r="I113" s="83">
        <f t="shared" si="111"/>
        <v>0</v>
      </c>
      <c r="J113" s="83">
        <f t="shared" si="112"/>
        <v>-0.9</v>
      </c>
      <c r="K113" s="83" t="e">
        <f t="shared" si="113"/>
        <v>#DIV/0!</v>
      </c>
      <c r="L113" s="83" t="e">
        <f t="shared" si="114"/>
        <v>#DIV/0!</v>
      </c>
      <c r="M113" s="83" t="e">
        <f t="shared" si="115"/>
        <v>#VALUE!</v>
      </c>
      <c r="O113" s="35" t="s">
        <v>46</v>
      </c>
      <c r="P113" s="83">
        <f t="shared" si="136"/>
        <v>4</v>
      </c>
      <c r="Q113" s="83">
        <f t="shared" si="116"/>
        <v>19</v>
      </c>
      <c r="R113" s="83">
        <f t="shared" si="117"/>
        <v>9</v>
      </c>
      <c r="S113" s="83">
        <f t="shared" si="118"/>
        <v>9</v>
      </c>
      <c r="T113" s="83">
        <f t="shared" si="119"/>
        <v>0</v>
      </c>
      <c r="U113" s="83">
        <f t="shared" si="120"/>
        <v>0</v>
      </c>
      <c r="V113" s="83">
        <f t="shared" si="121"/>
        <v>-0.9</v>
      </c>
      <c r="W113" s="83" t="e">
        <f t="shared" si="122"/>
        <v>#DIV/0!</v>
      </c>
      <c r="X113" s="83" t="e">
        <f t="shared" si="123"/>
        <v>#DIV/0!</v>
      </c>
      <c r="Y113" s="83" t="e">
        <f t="shared" si="124"/>
        <v>#DIV/0!</v>
      </c>
      <c r="AA113" s="35" t="s">
        <v>46</v>
      </c>
      <c r="AB113" s="83">
        <f t="shared" si="137"/>
        <v>1.5</v>
      </c>
      <c r="AC113" s="83">
        <f t="shared" si="125"/>
        <v>9</v>
      </c>
      <c r="AD113" s="83">
        <f t="shared" si="126"/>
        <v>1</v>
      </c>
      <c r="AE113" s="83">
        <f t="shared" si="127"/>
        <v>9</v>
      </c>
      <c r="AF113" s="83">
        <f t="shared" si="128"/>
        <v>0</v>
      </c>
      <c r="AG113" s="83" t="e">
        <f t="shared" si="129"/>
        <v>#DIV/0!</v>
      </c>
      <c r="AH113" s="83">
        <f t="shared" si="130"/>
        <v>0</v>
      </c>
      <c r="AI113" s="83">
        <f t="shared" si="131"/>
        <v>-0.9</v>
      </c>
      <c r="AJ113" s="83" t="e">
        <f t="shared" si="132"/>
        <v>#DIV/0!</v>
      </c>
      <c r="AK113" s="83" t="e">
        <f t="shared" si="133"/>
        <v>#DIV/0!</v>
      </c>
      <c r="AM113" s="35" t="s">
        <v>46</v>
      </c>
      <c r="AN113" s="83" t="e">
        <f t="shared" si="138"/>
        <v>#DIV/0!</v>
      </c>
      <c r="AO113" s="83" t="e">
        <f t="shared" si="139"/>
        <v>#DIV/0!</v>
      </c>
      <c r="AP113" s="83">
        <f t="shared" si="140"/>
        <v>1</v>
      </c>
      <c r="AQ113" s="83">
        <f t="shared" si="141"/>
        <v>0</v>
      </c>
      <c r="AR113" s="83">
        <f t="shared" si="142"/>
        <v>0</v>
      </c>
      <c r="AS113" s="83">
        <f t="shared" si="143"/>
        <v>0</v>
      </c>
      <c r="AT113" s="83" t="e">
        <f t="shared" si="144"/>
        <v>#DIV/0!</v>
      </c>
      <c r="AU113" s="83">
        <f t="shared" si="145"/>
        <v>0</v>
      </c>
      <c r="AV113" s="83">
        <f t="shared" si="146"/>
        <v>0</v>
      </c>
      <c r="AW113" s="83" t="e">
        <f t="shared" si="147"/>
        <v>#DIV/0!</v>
      </c>
    </row>
    <row r="114" spans="3:49" x14ac:dyDescent="0.25">
      <c r="C114" s="35" t="s">
        <v>55</v>
      </c>
      <c r="D114" s="83">
        <f t="shared" si="135"/>
        <v>9</v>
      </c>
      <c r="E114" s="83">
        <f t="shared" si="107"/>
        <v>0</v>
      </c>
      <c r="F114" s="83">
        <f t="shared" si="108"/>
        <v>0</v>
      </c>
      <c r="G114" s="83">
        <f t="shared" si="109"/>
        <v>99</v>
      </c>
      <c r="H114" s="83">
        <f t="shared" si="110"/>
        <v>0</v>
      </c>
      <c r="I114" s="83">
        <f t="shared" si="111"/>
        <v>0</v>
      </c>
      <c r="J114" s="83">
        <f t="shared" si="112"/>
        <v>-0.9</v>
      </c>
      <c r="K114" s="83" t="e">
        <f t="shared" si="113"/>
        <v>#DIV/0!</v>
      </c>
      <c r="L114" s="83" t="e">
        <f t="shared" si="114"/>
        <v>#DIV/0!</v>
      </c>
      <c r="M114" s="83" t="e">
        <f t="shared" si="115"/>
        <v>#VALUE!</v>
      </c>
      <c r="O114" s="35" t="s">
        <v>55</v>
      </c>
      <c r="P114" s="83">
        <f t="shared" si="136"/>
        <v>9</v>
      </c>
      <c r="Q114" s="83">
        <f t="shared" si="116"/>
        <v>0</v>
      </c>
      <c r="R114" s="83">
        <f t="shared" si="117"/>
        <v>0</v>
      </c>
      <c r="S114" s="83">
        <f t="shared" si="118"/>
        <v>99</v>
      </c>
      <c r="T114" s="83" t="e">
        <f t="shared" si="119"/>
        <v>#DIV/0!</v>
      </c>
      <c r="U114" s="83">
        <f t="shared" si="120"/>
        <v>0</v>
      </c>
      <c r="V114" s="83">
        <f t="shared" si="121"/>
        <v>-0.9</v>
      </c>
      <c r="W114" s="83" t="e">
        <f t="shared" si="122"/>
        <v>#DIV/0!</v>
      </c>
      <c r="X114" s="83" t="e">
        <f t="shared" si="123"/>
        <v>#DIV/0!</v>
      </c>
      <c r="Y114" s="83" t="e">
        <f t="shared" si="124"/>
        <v>#DIV/0!</v>
      </c>
      <c r="AA114" s="35" t="s">
        <v>55</v>
      </c>
      <c r="AB114" s="83">
        <f t="shared" si="137"/>
        <v>0</v>
      </c>
      <c r="AC114" s="83">
        <f t="shared" si="125"/>
        <v>9</v>
      </c>
      <c r="AD114" s="83" t="e">
        <f t="shared" si="126"/>
        <v>#DIV/0!</v>
      </c>
      <c r="AE114" s="83">
        <f t="shared" si="127"/>
        <v>9</v>
      </c>
      <c r="AF114" s="83">
        <f t="shared" si="128"/>
        <v>0</v>
      </c>
      <c r="AG114" s="83" t="e">
        <f t="shared" si="129"/>
        <v>#DIV/0!</v>
      </c>
      <c r="AH114" s="83" t="e">
        <f t="shared" si="130"/>
        <v>#DIV/0!</v>
      </c>
      <c r="AI114" s="83">
        <f t="shared" si="131"/>
        <v>0</v>
      </c>
      <c r="AJ114" s="83" t="e">
        <f t="shared" si="132"/>
        <v>#DIV/0!</v>
      </c>
      <c r="AK114" s="83" t="e">
        <f t="shared" si="133"/>
        <v>#DIV/0!</v>
      </c>
      <c r="AM114" s="35" t="s">
        <v>55</v>
      </c>
      <c r="AN114" s="83">
        <f t="shared" si="138"/>
        <v>0</v>
      </c>
      <c r="AO114" s="83">
        <f t="shared" si="139"/>
        <v>9</v>
      </c>
      <c r="AP114" s="83">
        <f t="shared" si="140"/>
        <v>-0.9</v>
      </c>
      <c r="AQ114" s="83" t="e">
        <f t="shared" si="141"/>
        <v>#DIV/0!</v>
      </c>
      <c r="AR114" s="83">
        <f t="shared" si="142"/>
        <v>-0.9</v>
      </c>
      <c r="AS114" s="83" t="e">
        <f t="shared" si="143"/>
        <v>#DIV/0!</v>
      </c>
      <c r="AT114" s="83" t="e">
        <f t="shared" si="144"/>
        <v>#DIV/0!</v>
      </c>
      <c r="AU114" s="83" t="e">
        <f t="shared" si="145"/>
        <v>#DIV/0!</v>
      </c>
      <c r="AV114" s="83" t="e">
        <f t="shared" si="146"/>
        <v>#DIV/0!</v>
      </c>
      <c r="AW114" s="83" t="e">
        <f t="shared" si="147"/>
        <v>#DIV/0!</v>
      </c>
    </row>
    <row r="115" spans="3:49" x14ac:dyDescent="0.25">
      <c r="C115" s="35" t="s">
        <v>50</v>
      </c>
      <c r="D115" s="83" t="e">
        <f t="shared" si="135"/>
        <v>#DIV/0!</v>
      </c>
      <c r="E115" s="83" t="e">
        <f t="shared" si="107"/>
        <v>#DIV/0!</v>
      </c>
      <c r="F115" s="83" t="e">
        <f t="shared" si="108"/>
        <v>#DIV/0!</v>
      </c>
      <c r="G115" s="83" t="e">
        <f t="shared" si="109"/>
        <v>#DIV/0!</v>
      </c>
      <c r="H115" s="83" t="e">
        <f t="shared" si="110"/>
        <v>#DIV/0!</v>
      </c>
      <c r="I115" s="83" t="e">
        <f t="shared" si="111"/>
        <v>#DIV/0!</v>
      </c>
      <c r="J115" s="83" t="e">
        <f t="shared" si="112"/>
        <v>#DIV/0!</v>
      </c>
      <c r="K115" s="83" t="e">
        <f t="shared" si="113"/>
        <v>#DIV/0!</v>
      </c>
      <c r="L115" s="83" t="e">
        <f t="shared" si="114"/>
        <v>#DIV/0!</v>
      </c>
      <c r="M115" s="83" t="e">
        <f t="shared" si="115"/>
        <v>#VALUE!</v>
      </c>
      <c r="O115" s="35" t="s">
        <v>50</v>
      </c>
      <c r="P115" s="83" t="e">
        <f t="shared" si="136"/>
        <v>#DIV/0!</v>
      </c>
      <c r="Q115" s="83" t="e">
        <f t="shared" si="116"/>
        <v>#DIV/0!</v>
      </c>
      <c r="R115" s="83">
        <f t="shared" si="117"/>
        <v>-1</v>
      </c>
      <c r="S115" s="83">
        <f t="shared" si="118"/>
        <v>-1</v>
      </c>
      <c r="T115" s="83" t="e">
        <f t="shared" si="119"/>
        <v>#DIV/0!</v>
      </c>
      <c r="U115" s="83" t="e">
        <f t="shared" si="120"/>
        <v>#DIV/0!</v>
      </c>
      <c r="V115" s="83" t="e">
        <f t="shared" si="121"/>
        <v>#DIV/0!</v>
      </c>
      <c r="W115" s="83" t="e">
        <f t="shared" si="122"/>
        <v>#DIV/0!</v>
      </c>
      <c r="X115" s="83" t="e">
        <f t="shared" si="123"/>
        <v>#DIV/0!</v>
      </c>
      <c r="Y115" s="83" t="e">
        <f t="shared" si="124"/>
        <v>#DIV/0!</v>
      </c>
      <c r="AA115" s="35" t="s">
        <v>50</v>
      </c>
      <c r="AB115" s="83">
        <f t="shared" si="137"/>
        <v>-1</v>
      </c>
      <c r="AC115" s="83">
        <f t="shared" si="125"/>
        <v>-1</v>
      </c>
      <c r="AD115" s="83" t="e">
        <f t="shared" si="126"/>
        <v>#DIV/0!</v>
      </c>
      <c r="AE115" s="83">
        <f t="shared" si="127"/>
        <v>-1</v>
      </c>
      <c r="AF115" s="83">
        <f t="shared" si="128"/>
        <v>-1</v>
      </c>
      <c r="AG115" s="83">
        <f t="shared" si="129"/>
        <v>-1</v>
      </c>
      <c r="AH115" s="83">
        <f t="shared" si="130"/>
        <v>-1</v>
      </c>
      <c r="AI115" s="83">
        <f t="shared" si="131"/>
        <v>-1</v>
      </c>
      <c r="AJ115" s="83">
        <f t="shared" si="132"/>
        <v>-1</v>
      </c>
      <c r="AK115" s="83" t="e">
        <f t="shared" si="133"/>
        <v>#DIV/0!</v>
      </c>
      <c r="AM115" s="35" t="s">
        <v>50</v>
      </c>
      <c r="AN115" s="83">
        <f t="shared" si="138"/>
        <v>-0.51171875</v>
      </c>
      <c r="AO115" s="83">
        <f t="shared" si="139"/>
        <v>-0.951171875</v>
      </c>
      <c r="AP115" s="83">
        <f t="shared" si="140"/>
        <v>-1</v>
      </c>
      <c r="AQ115" s="83" t="e">
        <f t="shared" si="141"/>
        <v>#DIV/0!</v>
      </c>
      <c r="AR115" s="83">
        <f t="shared" si="142"/>
        <v>-2.34375E-2</v>
      </c>
      <c r="AS115" s="83">
        <f t="shared" si="143"/>
        <v>-2.34375E-2</v>
      </c>
      <c r="AT115" s="83">
        <f t="shared" si="144"/>
        <v>-1</v>
      </c>
      <c r="AU115" s="83">
        <f t="shared" si="145"/>
        <v>-1</v>
      </c>
      <c r="AV115" s="83">
        <f t="shared" si="146"/>
        <v>-1</v>
      </c>
      <c r="AW115" s="83">
        <f t="shared" si="147"/>
        <v>-1</v>
      </c>
    </row>
    <row r="116" spans="3:49" x14ac:dyDescent="0.25">
      <c r="C116" s="35" t="s">
        <v>57</v>
      </c>
      <c r="D116" s="83">
        <f t="shared" si="135"/>
        <v>1</v>
      </c>
      <c r="E116" s="83" t="e">
        <f t="shared" si="107"/>
        <v>#DIV/0!</v>
      </c>
      <c r="F116" s="83">
        <f t="shared" si="108"/>
        <v>-0.5</v>
      </c>
      <c r="G116" s="83">
        <f t="shared" si="109"/>
        <v>-1</v>
      </c>
      <c r="H116" s="83">
        <f t="shared" si="110"/>
        <v>19</v>
      </c>
      <c r="I116" s="83">
        <f t="shared" si="111"/>
        <v>0</v>
      </c>
      <c r="J116" s="83">
        <f t="shared" si="112"/>
        <v>0</v>
      </c>
      <c r="K116" s="83">
        <f t="shared" si="113"/>
        <v>0</v>
      </c>
      <c r="L116" s="83" t="e">
        <f t="shared" si="114"/>
        <v>#DIV/0!</v>
      </c>
      <c r="M116" s="83" t="e">
        <f t="shared" si="115"/>
        <v>#VALUE!</v>
      </c>
      <c r="O116" s="35" t="s">
        <v>57</v>
      </c>
      <c r="P116" s="83">
        <f t="shared" si="136"/>
        <v>19</v>
      </c>
      <c r="Q116" s="83" t="e">
        <f t="shared" si="116"/>
        <v>#DIV/0!</v>
      </c>
      <c r="R116" s="83">
        <f t="shared" si="117"/>
        <v>-0.5</v>
      </c>
      <c r="S116" s="83">
        <f t="shared" si="118"/>
        <v>-1</v>
      </c>
      <c r="T116" s="83" t="e">
        <f t="shared" si="119"/>
        <v>#DIV/0!</v>
      </c>
      <c r="U116" s="83">
        <f t="shared" si="120"/>
        <v>9</v>
      </c>
      <c r="V116" s="83">
        <f t="shared" si="121"/>
        <v>0</v>
      </c>
      <c r="W116" s="83">
        <f t="shared" si="122"/>
        <v>0</v>
      </c>
      <c r="X116" s="83" t="e">
        <f t="shared" si="123"/>
        <v>#DIV/0!</v>
      </c>
      <c r="Y116" s="83" t="e">
        <f t="shared" si="124"/>
        <v>#DIV/0!</v>
      </c>
      <c r="AA116" s="35" t="s">
        <v>57</v>
      </c>
      <c r="AB116" s="83" t="e">
        <f t="shared" si="137"/>
        <v>#DIV/0!</v>
      </c>
      <c r="AC116" s="83" t="e">
        <f t="shared" si="125"/>
        <v>#DIV/0!</v>
      </c>
      <c r="AD116" s="83" t="e">
        <f t="shared" si="126"/>
        <v>#DIV/0!</v>
      </c>
      <c r="AE116" s="83" t="e">
        <f t="shared" si="127"/>
        <v>#DIV/0!</v>
      </c>
      <c r="AF116" s="83" t="e">
        <f t="shared" si="128"/>
        <v>#DIV/0!</v>
      </c>
      <c r="AG116" s="83" t="e">
        <f t="shared" si="129"/>
        <v>#DIV/0!</v>
      </c>
      <c r="AH116" s="83" t="e">
        <f t="shared" si="130"/>
        <v>#DIV/0!</v>
      </c>
      <c r="AI116" s="83" t="e">
        <f t="shared" si="131"/>
        <v>#DIV/0!</v>
      </c>
      <c r="AJ116" s="83" t="e">
        <f t="shared" si="132"/>
        <v>#DIV/0!</v>
      </c>
      <c r="AK116" s="83" t="e">
        <f t="shared" si="133"/>
        <v>#DIV/0!</v>
      </c>
      <c r="AM116" s="35" t="s">
        <v>57</v>
      </c>
      <c r="AN116" s="83">
        <f t="shared" si="138"/>
        <v>19.48</v>
      </c>
      <c r="AO116" s="83" t="e">
        <f t="shared" si="139"/>
        <v>#DIV/0!</v>
      </c>
      <c r="AP116" s="83" t="e">
        <f t="shared" si="140"/>
        <v>#DIV/0!</v>
      </c>
      <c r="AQ116" s="83" t="e">
        <f t="shared" si="141"/>
        <v>#DIV/0!</v>
      </c>
      <c r="AR116" s="83" t="e">
        <f t="shared" si="142"/>
        <v>#DIV/0!</v>
      </c>
      <c r="AS116" s="83" t="e">
        <f t="shared" si="143"/>
        <v>#DIV/0!</v>
      </c>
      <c r="AT116" s="83" t="e">
        <f t="shared" si="144"/>
        <v>#DIV/0!</v>
      </c>
      <c r="AU116" s="83" t="e">
        <f t="shared" si="145"/>
        <v>#DIV/0!</v>
      </c>
      <c r="AV116" s="83" t="e">
        <f t="shared" si="146"/>
        <v>#DIV/0!</v>
      </c>
      <c r="AW116" s="83" t="e">
        <f t="shared" si="147"/>
        <v>#DIV/0!</v>
      </c>
    </row>
    <row r="117" spans="3:49" x14ac:dyDescent="0.25">
      <c r="C117" s="35" t="s">
        <v>29</v>
      </c>
      <c r="D117" s="83" t="e">
        <f t="shared" si="135"/>
        <v>#DIV/0!</v>
      </c>
      <c r="E117" s="83" t="e">
        <f t="shared" si="107"/>
        <v>#DIV/0!</v>
      </c>
      <c r="F117" s="83" t="e">
        <f t="shared" si="108"/>
        <v>#DIV/0!</v>
      </c>
      <c r="G117" s="83" t="e">
        <f t="shared" si="109"/>
        <v>#DIV/0!</v>
      </c>
      <c r="H117" s="83" t="e">
        <f t="shared" si="110"/>
        <v>#DIV/0!</v>
      </c>
      <c r="I117" s="83" t="e">
        <f t="shared" si="111"/>
        <v>#DIV/0!</v>
      </c>
      <c r="J117" s="83" t="e">
        <f t="shared" si="112"/>
        <v>#DIV/0!</v>
      </c>
      <c r="K117" s="83" t="e">
        <f t="shared" si="113"/>
        <v>#DIV/0!</v>
      </c>
      <c r="L117" s="83" t="e">
        <f t="shared" si="114"/>
        <v>#DIV/0!</v>
      </c>
      <c r="M117" s="83" t="e">
        <f t="shared" si="115"/>
        <v>#VALUE!</v>
      </c>
      <c r="O117" s="35" t="s">
        <v>29</v>
      </c>
      <c r="P117" s="83" t="e">
        <f t="shared" si="136"/>
        <v>#DIV/0!</v>
      </c>
      <c r="Q117" s="83" t="e">
        <f t="shared" si="116"/>
        <v>#DIV/0!</v>
      </c>
      <c r="R117" s="83" t="e">
        <f t="shared" si="117"/>
        <v>#DIV/0!</v>
      </c>
      <c r="S117" s="83" t="e">
        <f t="shared" si="118"/>
        <v>#DIV/0!</v>
      </c>
      <c r="T117" s="83" t="e">
        <f t="shared" si="119"/>
        <v>#DIV/0!</v>
      </c>
      <c r="U117" s="83" t="e">
        <f t="shared" si="120"/>
        <v>#DIV/0!</v>
      </c>
      <c r="V117" s="83" t="e">
        <f t="shared" si="121"/>
        <v>#DIV/0!</v>
      </c>
      <c r="W117" s="83" t="e">
        <f t="shared" si="122"/>
        <v>#DIV/0!</v>
      </c>
      <c r="X117" s="83" t="e">
        <f t="shared" si="123"/>
        <v>#DIV/0!</v>
      </c>
      <c r="Y117" s="83" t="e">
        <f t="shared" si="124"/>
        <v>#DIV/0!</v>
      </c>
      <c r="AA117" s="35" t="s">
        <v>29</v>
      </c>
      <c r="AB117" s="83">
        <f t="shared" si="137"/>
        <v>9</v>
      </c>
      <c r="AC117" s="83">
        <f t="shared" si="125"/>
        <v>-1</v>
      </c>
      <c r="AD117" s="83" t="e">
        <f t="shared" si="126"/>
        <v>#DIV/0!</v>
      </c>
      <c r="AE117" s="83">
        <f t="shared" si="127"/>
        <v>-1</v>
      </c>
      <c r="AF117" s="83" t="e">
        <f t="shared" si="128"/>
        <v>#DIV/0!</v>
      </c>
      <c r="AG117" s="83" t="e">
        <f t="shared" si="129"/>
        <v>#DIV/0!</v>
      </c>
      <c r="AH117" s="83" t="e">
        <f t="shared" si="130"/>
        <v>#DIV/0!</v>
      </c>
      <c r="AI117" s="83">
        <f t="shared" si="131"/>
        <v>-1</v>
      </c>
      <c r="AJ117" s="83" t="e">
        <f t="shared" si="132"/>
        <v>#DIV/0!</v>
      </c>
      <c r="AK117" s="83" t="e">
        <f t="shared" si="133"/>
        <v>#DIV/0!</v>
      </c>
      <c r="AM117" s="35" t="s">
        <v>29</v>
      </c>
      <c r="AN117" s="83">
        <f t="shared" si="138"/>
        <v>0</v>
      </c>
      <c r="AO117" s="83" t="e">
        <f t="shared" si="139"/>
        <v>#DIV/0!</v>
      </c>
      <c r="AP117" s="83" t="e">
        <f t="shared" si="140"/>
        <v>#DIV/0!</v>
      </c>
      <c r="AQ117" s="83" t="e">
        <f t="shared" si="141"/>
        <v>#DIV/0!</v>
      </c>
      <c r="AR117" s="83" t="e">
        <f t="shared" si="142"/>
        <v>#DIV/0!</v>
      </c>
      <c r="AS117" s="83" t="e">
        <f t="shared" si="143"/>
        <v>#DIV/0!</v>
      </c>
      <c r="AT117" s="83" t="e">
        <f t="shared" si="144"/>
        <v>#DIV/0!</v>
      </c>
      <c r="AU117" s="83" t="e">
        <f t="shared" si="145"/>
        <v>#DIV/0!</v>
      </c>
      <c r="AV117" s="83">
        <f t="shared" si="146"/>
        <v>-1</v>
      </c>
      <c r="AW117" s="83" t="e">
        <f t="shared" si="147"/>
        <v>#DIV/0!</v>
      </c>
    </row>
    <row r="118" spans="3:49" x14ac:dyDescent="0.25">
      <c r="C118" s="35" t="s">
        <v>24</v>
      </c>
      <c r="D118" s="83">
        <f t="shared" si="135"/>
        <v>9</v>
      </c>
      <c r="E118" s="83" t="e">
        <f t="shared" si="107"/>
        <v>#DIV/0!</v>
      </c>
      <c r="F118" s="83">
        <f t="shared" si="108"/>
        <v>0</v>
      </c>
      <c r="G118" s="83" t="e">
        <f t="shared" si="109"/>
        <v>#DIV/0!</v>
      </c>
      <c r="H118" s="83" t="e">
        <f t="shared" si="110"/>
        <v>#DIV/0!</v>
      </c>
      <c r="I118" s="83" t="e">
        <f t="shared" si="111"/>
        <v>#DIV/0!</v>
      </c>
      <c r="J118" s="83">
        <f t="shared" si="112"/>
        <v>-1</v>
      </c>
      <c r="K118" s="83" t="e">
        <f t="shared" si="113"/>
        <v>#DIV/0!</v>
      </c>
      <c r="L118" s="83" t="e">
        <f t="shared" si="114"/>
        <v>#DIV/0!</v>
      </c>
      <c r="M118" s="83" t="e">
        <f t="shared" si="115"/>
        <v>#VALUE!</v>
      </c>
      <c r="O118" s="35" t="s">
        <v>24</v>
      </c>
      <c r="P118" s="83">
        <f t="shared" si="136"/>
        <v>9</v>
      </c>
      <c r="Q118" s="83" t="e">
        <f t="shared" si="116"/>
        <v>#DIV/0!</v>
      </c>
      <c r="R118" s="83">
        <f t="shared" si="117"/>
        <v>0</v>
      </c>
      <c r="S118" s="83" t="e">
        <f t="shared" si="118"/>
        <v>#DIV/0!</v>
      </c>
      <c r="T118" s="83" t="e">
        <f t="shared" si="119"/>
        <v>#DIV/0!</v>
      </c>
      <c r="U118" s="83" t="e">
        <f t="shared" si="120"/>
        <v>#DIV/0!</v>
      </c>
      <c r="V118" s="83">
        <f t="shared" si="121"/>
        <v>-1</v>
      </c>
      <c r="W118" s="83" t="e">
        <f t="shared" si="122"/>
        <v>#DIV/0!</v>
      </c>
      <c r="X118" s="83" t="e">
        <f t="shared" si="123"/>
        <v>#DIV/0!</v>
      </c>
      <c r="Y118" s="83" t="e">
        <f t="shared" si="124"/>
        <v>#DIV/0!</v>
      </c>
      <c r="AA118" s="35" t="s">
        <v>24</v>
      </c>
      <c r="AB118" s="83">
        <f t="shared" si="137"/>
        <v>-0.9</v>
      </c>
      <c r="AC118" s="83" t="e">
        <f t="shared" si="125"/>
        <v>#DIV/0!</v>
      </c>
      <c r="AD118" s="83" t="e">
        <f t="shared" si="126"/>
        <v>#DIV/0!</v>
      </c>
      <c r="AE118" s="83" t="e">
        <f t="shared" si="127"/>
        <v>#DIV/0!</v>
      </c>
      <c r="AF118" s="83" t="e">
        <f t="shared" si="128"/>
        <v>#DIV/0!</v>
      </c>
      <c r="AG118" s="83" t="e">
        <f t="shared" si="129"/>
        <v>#DIV/0!</v>
      </c>
      <c r="AH118" s="83" t="e">
        <f t="shared" si="130"/>
        <v>#DIV/0!</v>
      </c>
      <c r="AI118" s="83" t="e">
        <f t="shared" si="131"/>
        <v>#DIV/0!</v>
      </c>
      <c r="AJ118" s="83" t="e">
        <f t="shared" si="132"/>
        <v>#DIV/0!</v>
      </c>
      <c r="AK118" s="83" t="e">
        <f t="shared" si="133"/>
        <v>#DIV/0!</v>
      </c>
      <c r="AM118" s="35" t="s">
        <v>24</v>
      </c>
      <c r="AN118" s="83">
        <f t="shared" si="138"/>
        <v>-0.95</v>
      </c>
      <c r="AO118" s="83">
        <f t="shared" si="139"/>
        <v>-0.9</v>
      </c>
      <c r="AP118" s="83" t="e">
        <f t="shared" si="140"/>
        <v>#DIV/0!</v>
      </c>
      <c r="AQ118" s="83" t="e">
        <f t="shared" si="141"/>
        <v>#DIV/0!</v>
      </c>
      <c r="AR118" s="83">
        <f t="shared" si="142"/>
        <v>-0.9</v>
      </c>
      <c r="AS118" s="83" t="e">
        <f t="shared" si="143"/>
        <v>#DIV/0!</v>
      </c>
      <c r="AT118" s="83">
        <f t="shared" si="144"/>
        <v>-1</v>
      </c>
      <c r="AU118" s="83">
        <f t="shared" si="145"/>
        <v>-1</v>
      </c>
      <c r="AV118" s="83">
        <f t="shared" si="146"/>
        <v>-0.9</v>
      </c>
      <c r="AW118" s="83" t="e">
        <f t="shared" si="147"/>
        <v>#DIV/0!</v>
      </c>
    </row>
    <row r="119" spans="3:49" x14ac:dyDescent="0.25">
      <c r="C119" s="35" t="s">
        <v>61</v>
      </c>
      <c r="D119" s="83">
        <f t="shared" si="135"/>
        <v>99</v>
      </c>
      <c r="E119" s="83">
        <f t="shared" si="107"/>
        <v>9</v>
      </c>
      <c r="F119" s="83">
        <f t="shared" si="108"/>
        <v>0</v>
      </c>
      <c r="G119" s="83">
        <f t="shared" si="109"/>
        <v>9</v>
      </c>
      <c r="H119" s="83">
        <f t="shared" si="110"/>
        <v>9</v>
      </c>
      <c r="I119" s="83">
        <f t="shared" si="111"/>
        <v>9</v>
      </c>
      <c r="J119" s="83">
        <f t="shared" si="112"/>
        <v>0</v>
      </c>
      <c r="K119" s="83">
        <f t="shared" si="113"/>
        <v>0</v>
      </c>
      <c r="L119" s="83" t="e">
        <f t="shared" si="114"/>
        <v>#DIV/0!</v>
      </c>
      <c r="M119" s="83" t="e">
        <f t="shared" si="115"/>
        <v>#VALUE!</v>
      </c>
      <c r="O119" s="35" t="s">
        <v>61</v>
      </c>
      <c r="P119" s="83">
        <f t="shared" si="136"/>
        <v>9</v>
      </c>
      <c r="Q119" s="83">
        <f t="shared" si="116"/>
        <v>0</v>
      </c>
      <c r="R119" s="83">
        <f t="shared" si="117"/>
        <v>0</v>
      </c>
      <c r="S119" s="83">
        <f t="shared" si="118"/>
        <v>9</v>
      </c>
      <c r="T119" s="83">
        <f t="shared" si="119"/>
        <v>9</v>
      </c>
      <c r="U119" s="83">
        <f t="shared" si="120"/>
        <v>9</v>
      </c>
      <c r="V119" s="83">
        <f t="shared" si="121"/>
        <v>0</v>
      </c>
      <c r="W119" s="83">
        <f t="shared" si="122"/>
        <v>0</v>
      </c>
      <c r="X119" s="83" t="e">
        <f t="shared" si="123"/>
        <v>#DIV/0!</v>
      </c>
      <c r="Y119" s="83" t="e">
        <f t="shared" si="124"/>
        <v>#DIV/0!</v>
      </c>
      <c r="AA119" s="35" t="s">
        <v>61</v>
      </c>
      <c r="AB119" s="83">
        <f t="shared" si="137"/>
        <v>0</v>
      </c>
      <c r="AC119" s="83">
        <f t="shared" si="125"/>
        <v>99</v>
      </c>
      <c r="AD119" s="83">
        <f t="shared" si="126"/>
        <v>9</v>
      </c>
      <c r="AE119" s="83">
        <f t="shared" si="127"/>
        <v>99</v>
      </c>
      <c r="AF119" s="83">
        <f t="shared" si="128"/>
        <v>9</v>
      </c>
      <c r="AG119" s="83">
        <f t="shared" si="129"/>
        <v>9</v>
      </c>
      <c r="AH119" s="83">
        <f t="shared" si="130"/>
        <v>9</v>
      </c>
      <c r="AI119" s="83">
        <f t="shared" si="131"/>
        <v>9</v>
      </c>
      <c r="AJ119" s="83">
        <f t="shared" si="132"/>
        <v>99</v>
      </c>
      <c r="AK119" s="83" t="e">
        <f t="shared" si="133"/>
        <v>#DIV/0!</v>
      </c>
      <c r="AM119" s="35" t="s">
        <v>61</v>
      </c>
      <c r="AN119" s="83">
        <f t="shared" si="138"/>
        <v>0</v>
      </c>
      <c r="AO119" s="83">
        <f t="shared" si="139"/>
        <v>0</v>
      </c>
      <c r="AP119" s="83">
        <f t="shared" si="140"/>
        <v>9</v>
      </c>
      <c r="AQ119" s="83">
        <f t="shared" si="141"/>
        <v>99</v>
      </c>
      <c r="AR119" s="83">
        <f t="shared" si="142"/>
        <v>9</v>
      </c>
      <c r="AS119" s="83">
        <f t="shared" si="143"/>
        <v>9</v>
      </c>
      <c r="AT119" s="83">
        <f t="shared" si="144"/>
        <v>9</v>
      </c>
      <c r="AU119" s="83">
        <f t="shared" si="145"/>
        <v>9</v>
      </c>
      <c r="AV119" s="83">
        <f t="shared" si="146"/>
        <v>9</v>
      </c>
      <c r="AW119" s="83">
        <f t="shared" si="147"/>
        <v>99</v>
      </c>
    </row>
    <row r="120" spans="3:49" x14ac:dyDescent="0.25">
      <c r="C120" s="35" t="s">
        <v>38</v>
      </c>
      <c r="D120" s="83" t="e">
        <f t="shared" si="135"/>
        <v>#DIV/0!</v>
      </c>
      <c r="E120" s="83" t="e">
        <f t="shared" si="107"/>
        <v>#DIV/0!</v>
      </c>
      <c r="F120" s="83" t="e">
        <f t="shared" si="108"/>
        <v>#DIV/0!</v>
      </c>
      <c r="G120" s="83" t="e">
        <f t="shared" si="109"/>
        <v>#DIV/0!</v>
      </c>
      <c r="H120" s="83">
        <f t="shared" si="110"/>
        <v>-1</v>
      </c>
      <c r="I120" s="83" t="e">
        <f t="shared" si="111"/>
        <v>#DIV/0!</v>
      </c>
      <c r="J120" s="83" t="e">
        <f t="shared" si="112"/>
        <v>#DIV/0!</v>
      </c>
      <c r="K120" s="83" t="e">
        <f t="shared" si="113"/>
        <v>#DIV/0!</v>
      </c>
      <c r="L120" s="83" t="e">
        <f t="shared" si="114"/>
        <v>#DIV/0!</v>
      </c>
      <c r="M120" s="83" t="e">
        <f t="shared" si="115"/>
        <v>#VALUE!</v>
      </c>
      <c r="O120" s="35" t="s">
        <v>38</v>
      </c>
      <c r="P120" s="83" t="e">
        <f t="shared" si="136"/>
        <v>#DIV/0!</v>
      </c>
      <c r="Q120" s="83" t="e">
        <f t="shared" si="116"/>
        <v>#DIV/0!</v>
      </c>
      <c r="R120" s="83" t="e">
        <f t="shared" si="117"/>
        <v>#DIV/0!</v>
      </c>
      <c r="S120" s="83" t="e">
        <f t="shared" si="118"/>
        <v>#DIV/0!</v>
      </c>
      <c r="T120" s="83">
        <f t="shared" si="119"/>
        <v>-1</v>
      </c>
      <c r="U120" s="83">
        <f t="shared" si="120"/>
        <v>-1</v>
      </c>
      <c r="V120" s="83" t="e">
        <f t="shared" si="121"/>
        <v>#DIV/0!</v>
      </c>
      <c r="W120" s="83" t="e">
        <f t="shared" si="122"/>
        <v>#DIV/0!</v>
      </c>
      <c r="X120" s="83" t="e">
        <f t="shared" si="123"/>
        <v>#DIV/0!</v>
      </c>
      <c r="Y120" s="83" t="e">
        <f t="shared" si="124"/>
        <v>#DIV/0!</v>
      </c>
      <c r="AA120" s="35" t="s">
        <v>38</v>
      </c>
      <c r="AB120" s="83" t="e">
        <f t="shared" si="137"/>
        <v>#DIV/0!</v>
      </c>
      <c r="AC120" s="83" t="e">
        <f t="shared" si="125"/>
        <v>#DIV/0!</v>
      </c>
      <c r="AD120" s="83" t="e">
        <f t="shared" si="126"/>
        <v>#DIV/0!</v>
      </c>
      <c r="AE120" s="83" t="e">
        <f t="shared" si="127"/>
        <v>#DIV/0!</v>
      </c>
      <c r="AF120" s="83" t="e">
        <f t="shared" si="128"/>
        <v>#DIV/0!</v>
      </c>
      <c r="AG120" s="83" t="e">
        <f t="shared" si="129"/>
        <v>#DIV/0!</v>
      </c>
      <c r="AH120" s="83" t="e">
        <f t="shared" si="130"/>
        <v>#DIV/0!</v>
      </c>
      <c r="AI120" s="83" t="e">
        <f t="shared" si="131"/>
        <v>#DIV/0!</v>
      </c>
      <c r="AJ120" s="83" t="e">
        <f t="shared" si="132"/>
        <v>#DIV/0!</v>
      </c>
      <c r="AK120" s="83" t="e">
        <f t="shared" si="133"/>
        <v>#DIV/0!</v>
      </c>
      <c r="AM120" s="35" t="s">
        <v>38</v>
      </c>
      <c r="AN120" s="83">
        <f t="shared" si="138"/>
        <v>1</v>
      </c>
      <c r="AO120" s="83">
        <f t="shared" si="139"/>
        <v>0</v>
      </c>
      <c r="AP120" s="83">
        <f t="shared" si="140"/>
        <v>-1</v>
      </c>
      <c r="AQ120" s="83">
        <f t="shared" si="141"/>
        <v>-1</v>
      </c>
      <c r="AR120" s="83">
        <f t="shared" si="142"/>
        <v>-1</v>
      </c>
      <c r="AS120" s="83">
        <f t="shared" si="143"/>
        <v>-1</v>
      </c>
      <c r="AT120" s="83">
        <f t="shared" si="144"/>
        <v>0</v>
      </c>
      <c r="AU120" s="83">
        <f t="shared" si="145"/>
        <v>0</v>
      </c>
      <c r="AV120" s="83">
        <f t="shared" si="146"/>
        <v>-1</v>
      </c>
      <c r="AW120" s="83" t="e">
        <f t="shared" si="147"/>
        <v>#DIV/0!</v>
      </c>
    </row>
    <row r="121" spans="3:49" x14ac:dyDescent="0.25">
      <c r="C121" s="35" t="s">
        <v>27</v>
      </c>
      <c r="D121" s="83">
        <f t="shared" si="135"/>
        <v>0</v>
      </c>
      <c r="E121" s="83" t="e">
        <f t="shared" si="107"/>
        <v>#DIV/0!</v>
      </c>
      <c r="F121" s="83">
        <f t="shared" si="108"/>
        <v>9</v>
      </c>
      <c r="G121" s="83">
        <f t="shared" si="109"/>
        <v>-1</v>
      </c>
      <c r="H121" s="83" t="e">
        <f t="shared" si="110"/>
        <v>#DIV/0!</v>
      </c>
      <c r="I121" s="83">
        <f t="shared" si="111"/>
        <v>9</v>
      </c>
      <c r="J121" s="83" t="e">
        <f t="shared" si="112"/>
        <v>#DIV/0!</v>
      </c>
      <c r="K121" s="83" t="e">
        <f t="shared" si="113"/>
        <v>#DIV/0!</v>
      </c>
      <c r="L121" s="83" t="e">
        <f t="shared" si="114"/>
        <v>#DIV/0!</v>
      </c>
      <c r="M121" s="83" t="e">
        <f t="shared" si="115"/>
        <v>#VALUE!</v>
      </c>
      <c r="O121" s="35" t="s">
        <v>27</v>
      </c>
      <c r="P121" s="83">
        <f t="shared" si="136"/>
        <v>9</v>
      </c>
      <c r="Q121" s="83" t="e">
        <f t="shared" si="116"/>
        <v>#DIV/0!</v>
      </c>
      <c r="R121" s="83">
        <f t="shared" si="117"/>
        <v>9</v>
      </c>
      <c r="S121" s="83">
        <f t="shared" si="118"/>
        <v>-1</v>
      </c>
      <c r="T121" s="83" t="e">
        <f t="shared" si="119"/>
        <v>#DIV/0!</v>
      </c>
      <c r="U121" s="83" t="e">
        <f t="shared" si="120"/>
        <v>#DIV/0!</v>
      </c>
      <c r="V121" s="83">
        <f t="shared" si="121"/>
        <v>-1</v>
      </c>
      <c r="W121" s="83" t="e">
        <f t="shared" si="122"/>
        <v>#DIV/0!</v>
      </c>
      <c r="X121" s="83" t="e">
        <f t="shared" si="123"/>
        <v>#DIV/0!</v>
      </c>
      <c r="Y121" s="83" t="e">
        <f t="shared" si="124"/>
        <v>#DIV/0!</v>
      </c>
      <c r="AA121" s="35" t="s">
        <v>27</v>
      </c>
      <c r="AB121" s="83">
        <f t="shared" si="137"/>
        <v>9</v>
      </c>
      <c r="AC121" s="83">
        <f t="shared" si="125"/>
        <v>9</v>
      </c>
      <c r="AD121" s="83" t="e">
        <f t="shared" si="126"/>
        <v>#DIV/0!</v>
      </c>
      <c r="AE121" s="83">
        <f t="shared" si="127"/>
        <v>-1</v>
      </c>
      <c r="AF121" s="83">
        <f t="shared" si="128"/>
        <v>0</v>
      </c>
      <c r="AG121" s="83" t="e">
        <f t="shared" si="129"/>
        <v>#DIV/0!</v>
      </c>
      <c r="AH121" s="83">
        <f t="shared" si="130"/>
        <v>-1</v>
      </c>
      <c r="AI121" s="83">
        <f t="shared" si="131"/>
        <v>0</v>
      </c>
      <c r="AJ121" s="83" t="e">
        <f t="shared" si="132"/>
        <v>#DIV/0!</v>
      </c>
      <c r="AK121" s="83" t="e">
        <f t="shared" si="133"/>
        <v>#DIV/0!</v>
      </c>
      <c r="AM121" s="35" t="s">
        <v>27</v>
      </c>
      <c r="AN121" s="83">
        <f t="shared" si="138"/>
        <v>0</v>
      </c>
      <c r="AO121" s="83">
        <f t="shared" si="139"/>
        <v>0</v>
      </c>
      <c r="AP121" s="83">
        <f t="shared" si="140"/>
        <v>0</v>
      </c>
      <c r="AQ121" s="83" t="e">
        <f t="shared" si="141"/>
        <v>#DIV/0!</v>
      </c>
      <c r="AR121" s="83">
        <f t="shared" si="142"/>
        <v>0</v>
      </c>
      <c r="AS121" s="83">
        <f t="shared" si="143"/>
        <v>0</v>
      </c>
      <c r="AT121" s="83" t="e">
        <f t="shared" si="144"/>
        <v>#DIV/0!</v>
      </c>
      <c r="AU121" s="83">
        <f t="shared" si="145"/>
        <v>-1</v>
      </c>
      <c r="AV121" s="83">
        <f t="shared" si="146"/>
        <v>0</v>
      </c>
      <c r="AW121" s="83" t="e">
        <f t="shared" si="147"/>
        <v>#DIV/0!</v>
      </c>
    </row>
    <row r="122" spans="3:49" x14ac:dyDescent="0.25">
      <c r="C122" s="35" t="s">
        <v>41</v>
      </c>
      <c r="D122" s="83">
        <f t="shared" si="135"/>
        <v>-1</v>
      </c>
      <c r="E122" s="83" t="e">
        <f t="shared" si="107"/>
        <v>#DIV/0!</v>
      </c>
      <c r="F122" s="83">
        <f t="shared" si="108"/>
        <v>-1</v>
      </c>
      <c r="G122" s="83">
        <f t="shared" si="109"/>
        <v>-1</v>
      </c>
      <c r="H122" s="83" t="e">
        <f t="shared" si="110"/>
        <v>#DIV/0!</v>
      </c>
      <c r="I122" s="83">
        <f t="shared" si="111"/>
        <v>-1</v>
      </c>
      <c r="J122" s="83">
        <f t="shared" si="112"/>
        <v>-1</v>
      </c>
      <c r="K122" s="83">
        <f t="shared" si="113"/>
        <v>-1</v>
      </c>
      <c r="L122" s="83" t="e">
        <f t="shared" si="114"/>
        <v>#DIV/0!</v>
      </c>
      <c r="M122" s="83" t="e">
        <f t="shared" si="115"/>
        <v>#VALUE!</v>
      </c>
      <c r="O122" s="35" t="s">
        <v>41</v>
      </c>
      <c r="P122" s="83">
        <f t="shared" si="136"/>
        <v>9</v>
      </c>
      <c r="Q122" s="83" t="e">
        <f t="shared" si="116"/>
        <v>#DIV/0!</v>
      </c>
      <c r="R122" s="83">
        <f t="shared" si="117"/>
        <v>0</v>
      </c>
      <c r="S122" s="83">
        <f t="shared" si="118"/>
        <v>-1</v>
      </c>
      <c r="T122" s="83" t="e">
        <f t="shared" si="119"/>
        <v>#DIV/0!</v>
      </c>
      <c r="U122" s="83" t="e">
        <f t="shared" si="120"/>
        <v>#DIV/0!</v>
      </c>
      <c r="V122" s="83">
        <f t="shared" si="121"/>
        <v>-1</v>
      </c>
      <c r="W122" s="83">
        <f t="shared" si="122"/>
        <v>9</v>
      </c>
      <c r="X122" s="83" t="e">
        <f t="shared" si="123"/>
        <v>#DIV/0!</v>
      </c>
      <c r="Y122" s="83" t="e">
        <f t="shared" si="124"/>
        <v>#DIV/0!</v>
      </c>
      <c r="AA122" s="35" t="s">
        <v>41</v>
      </c>
      <c r="AB122" s="83">
        <f t="shared" si="137"/>
        <v>0</v>
      </c>
      <c r="AC122" s="83">
        <f t="shared" si="125"/>
        <v>9</v>
      </c>
      <c r="AD122" s="83" t="e">
        <f t="shared" si="126"/>
        <v>#DIV/0!</v>
      </c>
      <c r="AE122" s="83">
        <f t="shared" si="127"/>
        <v>-1</v>
      </c>
      <c r="AF122" s="83">
        <f t="shared" si="128"/>
        <v>2</v>
      </c>
      <c r="AG122" s="83" t="e">
        <f t="shared" si="129"/>
        <v>#DIV/0!</v>
      </c>
      <c r="AH122" s="83" t="e">
        <f t="shared" si="130"/>
        <v>#DIV/0!</v>
      </c>
      <c r="AI122" s="83">
        <f t="shared" si="131"/>
        <v>9</v>
      </c>
      <c r="AJ122" s="83">
        <f t="shared" si="132"/>
        <v>9</v>
      </c>
      <c r="AK122" s="83" t="e">
        <f t="shared" si="133"/>
        <v>#DIV/0!</v>
      </c>
      <c r="AM122" s="35" t="s">
        <v>41</v>
      </c>
      <c r="AN122" s="83">
        <f t="shared" si="138"/>
        <v>0</v>
      </c>
      <c r="AO122" s="83">
        <f t="shared" si="139"/>
        <v>5</v>
      </c>
      <c r="AP122" s="83">
        <f t="shared" si="140"/>
        <v>0</v>
      </c>
      <c r="AQ122" s="83" t="e">
        <f t="shared" si="141"/>
        <v>#DIV/0!</v>
      </c>
      <c r="AR122" s="83">
        <f t="shared" si="142"/>
        <v>2</v>
      </c>
      <c r="AS122" s="83">
        <f t="shared" si="143"/>
        <v>0</v>
      </c>
      <c r="AT122" s="83" t="e">
        <f t="shared" si="144"/>
        <v>#DIV/0!</v>
      </c>
      <c r="AU122" s="83">
        <f t="shared" si="145"/>
        <v>-1</v>
      </c>
      <c r="AV122" s="83">
        <f t="shared" si="146"/>
        <v>9</v>
      </c>
      <c r="AW122" s="83">
        <f t="shared" si="147"/>
        <v>0</v>
      </c>
    </row>
    <row r="123" spans="3:49" x14ac:dyDescent="0.25">
      <c r="C123" s="35" t="s">
        <v>40</v>
      </c>
      <c r="D123" s="83">
        <f t="shared" si="135"/>
        <v>0</v>
      </c>
      <c r="E123" s="83" t="e">
        <f t="shared" si="107"/>
        <v>#DIV/0!</v>
      </c>
      <c r="F123" s="83">
        <f t="shared" si="108"/>
        <v>-1</v>
      </c>
      <c r="G123" s="83" t="e">
        <f t="shared" si="109"/>
        <v>#DIV/0!</v>
      </c>
      <c r="H123" s="83">
        <f t="shared" si="110"/>
        <v>0</v>
      </c>
      <c r="I123" s="83">
        <f t="shared" si="111"/>
        <v>-1</v>
      </c>
      <c r="J123" s="83">
        <f t="shared" si="112"/>
        <v>-0.9</v>
      </c>
      <c r="K123" s="83" t="e">
        <f t="shared" si="113"/>
        <v>#DIV/0!</v>
      </c>
      <c r="L123" s="83" t="e">
        <f t="shared" si="114"/>
        <v>#DIV/0!</v>
      </c>
      <c r="M123" s="83" t="e">
        <f t="shared" si="115"/>
        <v>#VALUE!</v>
      </c>
      <c r="O123" s="35" t="s">
        <v>40</v>
      </c>
      <c r="P123" s="83">
        <f t="shared" si="136"/>
        <v>-1</v>
      </c>
      <c r="Q123" s="83" t="e">
        <f t="shared" si="116"/>
        <v>#DIV/0!</v>
      </c>
      <c r="R123" s="83">
        <f t="shared" si="117"/>
        <v>-1</v>
      </c>
      <c r="S123" s="83" t="e">
        <f t="shared" si="118"/>
        <v>#DIV/0!</v>
      </c>
      <c r="T123" s="83">
        <f t="shared" si="119"/>
        <v>-1</v>
      </c>
      <c r="U123" s="83">
        <f t="shared" si="120"/>
        <v>-1</v>
      </c>
      <c r="V123" s="83">
        <f t="shared" si="121"/>
        <v>-1</v>
      </c>
      <c r="W123" s="83" t="e">
        <f t="shared" si="122"/>
        <v>#DIV/0!</v>
      </c>
      <c r="X123" s="83" t="e">
        <f t="shared" si="123"/>
        <v>#DIV/0!</v>
      </c>
      <c r="Y123" s="83" t="e">
        <f t="shared" si="124"/>
        <v>#DIV/0!</v>
      </c>
      <c r="AA123" s="35" t="s">
        <v>40</v>
      </c>
      <c r="AB123" s="83">
        <f t="shared" si="137"/>
        <v>0</v>
      </c>
      <c r="AC123" s="83">
        <f t="shared" si="125"/>
        <v>9</v>
      </c>
      <c r="AD123" s="83" t="e">
        <f t="shared" si="126"/>
        <v>#DIV/0!</v>
      </c>
      <c r="AE123" s="83">
        <f t="shared" si="127"/>
        <v>-1</v>
      </c>
      <c r="AF123" s="83" t="e">
        <f t="shared" si="128"/>
        <v>#DIV/0!</v>
      </c>
      <c r="AG123" s="83">
        <f t="shared" si="129"/>
        <v>-1</v>
      </c>
      <c r="AH123" s="83">
        <f t="shared" si="130"/>
        <v>0</v>
      </c>
      <c r="AI123" s="83">
        <f t="shared" si="131"/>
        <v>9</v>
      </c>
      <c r="AJ123" s="83" t="e">
        <f t="shared" si="132"/>
        <v>#DIV/0!</v>
      </c>
      <c r="AK123" s="83" t="e">
        <f t="shared" si="133"/>
        <v>#DIV/0!</v>
      </c>
      <c r="AM123" s="35" t="s">
        <v>40</v>
      </c>
      <c r="AN123" s="83">
        <f t="shared" si="138"/>
        <v>0</v>
      </c>
      <c r="AO123" s="83">
        <f t="shared" si="139"/>
        <v>0</v>
      </c>
      <c r="AP123" s="83" t="e">
        <f t="shared" si="140"/>
        <v>#DIV/0!</v>
      </c>
      <c r="AQ123" s="83" t="e">
        <f t="shared" si="141"/>
        <v>#DIV/0!</v>
      </c>
      <c r="AR123" s="83">
        <f t="shared" si="142"/>
        <v>0</v>
      </c>
      <c r="AS123" s="83" t="e">
        <f t="shared" si="143"/>
        <v>#DIV/0!</v>
      </c>
      <c r="AT123" s="83">
        <f t="shared" si="144"/>
        <v>0</v>
      </c>
      <c r="AU123" s="83">
        <f t="shared" si="145"/>
        <v>0</v>
      </c>
      <c r="AV123" s="83">
        <f t="shared" si="146"/>
        <v>9</v>
      </c>
      <c r="AW123" s="83" t="e">
        <f t="shared" si="147"/>
        <v>#DIV/0!</v>
      </c>
    </row>
    <row r="124" spans="3:49" x14ac:dyDescent="0.25">
      <c r="C124" s="35" t="s">
        <v>58</v>
      </c>
      <c r="D124" s="83" t="e">
        <f t="shared" si="135"/>
        <v>#DIV/0!</v>
      </c>
      <c r="E124" s="83" t="e">
        <f t="shared" si="107"/>
        <v>#DIV/0!</v>
      </c>
      <c r="F124" s="83" t="e">
        <f t="shared" si="108"/>
        <v>#DIV/0!</v>
      </c>
      <c r="G124" s="83" t="e">
        <f t="shared" si="109"/>
        <v>#DIV/0!</v>
      </c>
      <c r="H124" s="83" t="e">
        <f t="shared" si="110"/>
        <v>#DIV/0!</v>
      </c>
      <c r="I124" s="83" t="e">
        <f t="shared" si="111"/>
        <v>#DIV/0!</v>
      </c>
      <c r="J124" s="83" t="e">
        <f t="shared" si="112"/>
        <v>#DIV/0!</v>
      </c>
      <c r="K124" s="83" t="e">
        <f t="shared" si="113"/>
        <v>#DIV/0!</v>
      </c>
      <c r="L124" s="83" t="e">
        <f t="shared" si="114"/>
        <v>#DIV/0!</v>
      </c>
      <c r="M124" s="83" t="e">
        <f t="shared" si="115"/>
        <v>#VALUE!</v>
      </c>
      <c r="O124" s="35" t="s">
        <v>58</v>
      </c>
      <c r="P124" s="83" t="e">
        <f t="shared" si="136"/>
        <v>#DIV/0!</v>
      </c>
      <c r="Q124" s="83" t="e">
        <f t="shared" si="116"/>
        <v>#DIV/0!</v>
      </c>
      <c r="R124" s="83" t="e">
        <f t="shared" si="117"/>
        <v>#DIV/0!</v>
      </c>
      <c r="S124" s="83" t="e">
        <f t="shared" si="118"/>
        <v>#DIV/0!</v>
      </c>
      <c r="T124" s="83" t="e">
        <f t="shared" si="119"/>
        <v>#DIV/0!</v>
      </c>
      <c r="U124" s="83" t="e">
        <f t="shared" si="120"/>
        <v>#DIV/0!</v>
      </c>
      <c r="V124" s="83" t="e">
        <f t="shared" si="121"/>
        <v>#DIV/0!</v>
      </c>
      <c r="W124" s="83" t="e">
        <f t="shared" si="122"/>
        <v>#DIV/0!</v>
      </c>
      <c r="X124" s="83" t="e">
        <f t="shared" si="123"/>
        <v>#DIV/0!</v>
      </c>
      <c r="Y124" s="83" t="e">
        <f t="shared" si="124"/>
        <v>#DIV/0!</v>
      </c>
      <c r="AA124" s="35" t="s">
        <v>58</v>
      </c>
      <c r="AB124" s="83" t="e">
        <f t="shared" si="137"/>
        <v>#DIV/0!</v>
      </c>
      <c r="AC124" s="83" t="e">
        <f t="shared" si="125"/>
        <v>#DIV/0!</v>
      </c>
      <c r="AD124" s="83" t="e">
        <f t="shared" si="126"/>
        <v>#DIV/0!</v>
      </c>
      <c r="AE124" s="83" t="e">
        <f t="shared" si="127"/>
        <v>#DIV/0!</v>
      </c>
      <c r="AF124" s="83" t="e">
        <f t="shared" si="128"/>
        <v>#DIV/0!</v>
      </c>
      <c r="AG124" s="83" t="e">
        <f t="shared" si="129"/>
        <v>#DIV/0!</v>
      </c>
      <c r="AH124" s="83" t="e">
        <f t="shared" si="130"/>
        <v>#DIV/0!</v>
      </c>
      <c r="AI124" s="83" t="e">
        <f t="shared" si="131"/>
        <v>#DIV/0!</v>
      </c>
      <c r="AJ124" s="83" t="e">
        <f t="shared" si="132"/>
        <v>#DIV/0!</v>
      </c>
      <c r="AK124" s="83" t="e">
        <f t="shared" si="133"/>
        <v>#DIV/0!</v>
      </c>
      <c r="AM124" s="35" t="s">
        <v>58</v>
      </c>
      <c r="AN124" s="83" t="e">
        <f t="shared" si="138"/>
        <v>#DIV/0!</v>
      </c>
      <c r="AO124" s="83" t="e">
        <f t="shared" si="139"/>
        <v>#DIV/0!</v>
      </c>
      <c r="AP124" s="83" t="e">
        <f t="shared" si="140"/>
        <v>#DIV/0!</v>
      </c>
      <c r="AQ124" s="83" t="e">
        <f t="shared" si="141"/>
        <v>#DIV/0!</v>
      </c>
      <c r="AR124" s="83" t="e">
        <f t="shared" si="142"/>
        <v>#DIV/0!</v>
      </c>
      <c r="AS124" s="83" t="e">
        <f t="shared" si="143"/>
        <v>#DIV/0!</v>
      </c>
      <c r="AT124" s="83" t="e">
        <f t="shared" si="144"/>
        <v>#DIV/0!</v>
      </c>
      <c r="AU124" s="83" t="e">
        <f t="shared" si="145"/>
        <v>#DIV/0!</v>
      </c>
      <c r="AV124" s="83" t="e">
        <f t="shared" si="146"/>
        <v>#DIV/0!</v>
      </c>
      <c r="AW124" s="83" t="e">
        <f t="shared" si="147"/>
        <v>#DIV/0!</v>
      </c>
    </row>
    <row r="125" spans="3:49" x14ac:dyDescent="0.25">
      <c r="C125" s="35" t="s">
        <v>23</v>
      </c>
      <c r="D125" s="83">
        <f t="shared" si="135"/>
        <v>99</v>
      </c>
      <c r="E125" s="83" t="e">
        <f t="shared" si="107"/>
        <v>#DIV/0!</v>
      </c>
      <c r="F125" s="83">
        <f t="shared" si="108"/>
        <v>0</v>
      </c>
      <c r="G125" s="83" t="e">
        <f t="shared" si="109"/>
        <v>#DIV/0!</v>
      </c>
      <c r="H125" s="83">
        <f t="shared" si="110"/>
        <v>9</v>
      </c>
      <c r="I125" s="83">
        <f t="shared" si="111"/>
        <v>-1</v>
      </c>
      <c r="J125" s="83">
        <f t="shared" si="112"/>
        <v>-0.9</v>
      </c>
      <c r="K125" s="83" t="e">
        <f t="shared" si="113"/>
        <v>#DIV/0!</v>
      </c>
      <c r="L125" s="83" t="e">
        <f t="shared" si="114"/>
        <v>#DIV/0!</v>
      </c>
      <c r="M125" s="83" t="e">
        <f t="shared" si="115"/>
        <v>#VALUE!</v>
      </c>
      <c r="O125" s="35" t="s">
        <v>23</v>
      </c>
      <c r="P125" s="83">
        <f t="shared" si="136"/>
        <v>29</v>
      </c>
      <c r="Q125" s="83">
        <f t="shared" si="116"/>
        <v>4</v>
      </c>
      <c r="R125" s="83">
        <f t="shared" si="117"/>
        <v>0</v>
      </c>
      <c r="S125" s="83" t="e">
        <f t="shared" si="118"/>
        <v>#DIV/0!</v>
      </c>
      <c r="T125" s="83">
        <f t="shared" si="119"/>
        <v>9</v>
      </c>
      <c r="U125" s="83">
        <f t="shared" si="120"/>
        <v>-1</v>
      </c>
      <c r="V125" s="83">
        <f t="shared" si="121"/>
        <v>-0.9</v>
      </c>
      <c r="W125" s="83" t="e">
        <f t="shared" si="122"/>
        <v>#DIV/0!</v>
      </c>
      <c r="X125" s="83" t="e">
        <f t="shared" si="123"/>
        <v>#DIV/0!</v>
      </c>
      <c r="Y125" s="83" t="e">
        <f t="shared" si="124"/>
        <v>#DIV/0!</v>
      </c>
      <c r="AA125" s="35" t="s">
        <v>23</v>
      </c>
      <c r="AB125" s="83">
        <f t="shared" si="137"/>
        <v>-0.25</v>
      </c>
      <c r="AC125" s="83">
        <f t="shared" si="125"/>
        <v>39</v>
      </c>
      <c r="AD125" s="83">
        <f t="shared" si="126"/>
        <v>-0.95</v>
      </c>
      <c r="AE125" s="83">
        <f t="shared" si="127"/>
        <v>-1</v>
      </c>
      <c r="AF125" s="83" t="e">
        <f t="shared" si="128"/>
        <v>#DIV/0!</v>
      </c>
      <c r="AG125" s="83">
        <f t="shared" si="129"/>
        <v>-1</v>
      </c>
      <c r="AH125" s="83">
        <f t="shared" si="130"/>
        <v>-0.9</v>
      </c>
      <c r="AI125" s="83">
        <f t="shared" si="131"/>
        <v>0</v>
      </c>
      <c r="AJ125" s="83" t="e">
        <f t="shared" si="132"/>
        <v>#DIV/0!</v>
      </c>
      <c r="AK125" s="83" t="e">
        <f t="shared" si="133"/>
        <v>#DIV/0!</v>
      </c>
      <c r="AM125" s="35" t="s">
        <v>23</v>
      </c>
      <c r="AN125" s="83">
        <f t="shared" si="138"/>
        <v>0.5</v>
      </c>
      <c r="AO125" s="83">
        <f t="shared" si="139"/>
        <v>3</v>
      </c>
      <c r="AP125" s="83">
        <f t="shared" si="140"/>
        <v>0</v>
      </c>
      <c r="AQ125" s="83">
        <f t="shared" si="141"/>
        <v>0</v>
      </c>
      <c r="AR125" s="83">
        <f t="shared" si="142"/>
        <v>0</v>
      </c>
      <c r="AS125" s="83" t="e">
        <f t="shared" si="143"/>
        <v>#DIV/0!</v>
      </c>
      <c r="AT125" s="83">
        <f t="shared" si="144"/>
        <v>0</v>
      </c>
      <c r="AU125" s="83">
        <f t="shared" si="145"/>
        <v>-0.9</v>
      </c>
      <c r="AV125" s="83">
        <f t="shared" si="146"/>
        <v>0</v>
      </c>
      <c r="AW125" s="83" t="e">
        <f t="shared" si="147"/>
        <v>#DIV/0!</v>
      </c>
    </row>
    <row r="126" spans="3:49" x14ac:dyDescent="0.25">
      <c r="C126" s="35" t="s">
        <v>30</v>
      </c>
      <c r="D126" s="83">
        <f t="shared" si="135"/>
        <v>0</v>
      </c>
      <c r="E126" s="83" t="e">
        <f t="shared" si="107"/>
        <v>#DIV/0!</v>
      </c>
      <c r="F126" s="83">
        <f t="shared" si="108"/>
        <v>9</v>
      </c>
      <c r="G126" s="83">
        <f t="shared" si="109"/>
        <v>-1</v>
      </c>
      <c r="H126" s="83">
        <f t="shared" si="110"/>
        <v>0</v>
      </c>
      <c r="I126" s="83">
        <f t="shared" si="111"/>
        <v>0</v>
      </c>
      <c r="J126" s="83">
        <f t="shared" si="112"/>
        <v>0</v>
      </c>
      <c r="K126" s="83">
        <f t="shared" si="113"/>
        <v>0</v>
      </c>
      <c r="L126" s="83" t="e">
        <f t="shared" si="114"/>
        <v>#DIV/0!</v>
      </c>
      <c r="M126" s="83" t="e">
        <f t="shared" si="115"/>
        <v>#VALUE!</v>
      </c>
      <c r="O126" s="35" t="s">
        <v>30</v>
      </c>
      <c r="P126" s="83">
        <f t="shared" si="136"/>
        <v>9</v>
      </c>
      <c r="Q126" s="83" t="e">
        <f t="shared" si="116"/>
        <v>#DIV/0!</v>
      </c>
      <c r="R126" s="83">
        <f t="shared" si="117"/>
        <v>9</v>
      </c>
      <c r="S126" s="83">
        <f t="shared" si="118"/>
        <v>-1</v>
      </c>
      <c r="T126" s="83">
        <f t="shared" si="119"/>
        <v>0</v>
      </c>
      <c r="U126" s="83">
        <f t="shared" si="120"/>
        <v>0</v>
      </c>
      <c r="V126" s="83">
        <f t="shared" si="121"/>
        <v>0</v>
      </c>
      <c r="W126" s="83">
        <f t="shared" si="122"/>
        <v>0</v>
      </c>
      <c r="X126" s="83" t="e">
        <f t="shared" si="123"/>
        <v>#DIV/0!</v>
      </c>
      <c r="Y126" s="83" t="e">
        <f t="shared" si="124"/>
        <v>#DIV/0!</v>
      </c>
      <c r="AA126" s="35" t="s">
        <v>30</v>
      </c>
      <c r="AB126" s="83">
        <f t="shared" si="137"/>
        <v>0</v>
      </c>
      <c r="AC126" s="83">
        <f t="shared" si="125"/>
        <v>9</v>
      </c>
      <c r="AD126" s="83" t="e">
        <f t="shared" si="126"/>
        <v>#DIV/0!</v>
      </c>
      <c r="AE126" s="83">
        <f t="shared" si="127"/>
        <v>-1</v>
      </c>
      <c r="AF126" s="83">
        <f t="shared" si="128"/>
        <v>0</v>
      </c>
      <c r="AG126" s="83">
        <f t="shared" si="129"/>
        <v>0</v>
      </c>
      <c r="AH126" s="83">
        <f t="shared" si="130"/>
        <v>0</v>
      </c>
      <c r="AI126" s="83">
        <f t="shared" si="131"/>
        <v>0</v>
      </c>
      <c r="AJ126" s="83">
        <f t="shared" si="132"/>
        <v>0</v>
      </c>
      <c r="AK126" s="83" t="e">
        <f t="shared" si="133"/>
        <v>#DIV/0!</v>
      </c>
      <c r="AM126" s="35" t="s">
        <v>30</v>
      </c>
      <c r="AN126" s="83">
        <f t="shared" si="138"/>
        <v>0</v>
      </c>
      <c r="AO126" s="83">
        <f t="shared" si="139"/>
        <v>0</v>
      </c>
      <c r="AP126" s="83">
        <f t="shared" si="140"/>
        <v>0</v>
      </c>
      <c r="AQ126" s="83" t="e">
        <f t="shared" si="141"/>
        <v>#DIV/0!</v>
      </c>
      <c r="AR126" s="83">
        <f t="shared" si="142"/>
        <v>0</v>
      </c>
      <c r="AS126" s="83">
        <f t="shared" si="143"/>
        <v>0</v>
      </c>
      <c r="AT126" s="83">
        <f t="shared" si="144"/>
        <v>0</v>
      </c>
      <c r="AU126" s="83">
        <f t="shared" si="145"/>
        <v>0</v>
      </c>
      <c r="AV126" s="83">
        <f t="shared" si="146"/>
        <v>0</v>
      </c>
      <c r="AW126" s="83">
        <f t="shared" si="147"/>
        <v>0</v>
      </c>
    </row>
    <row r="127" spans="3:49" x14ac:dyDescent="0.25">
      <c r="C127" s="35" t="s">
        <v>48</v>
      </c>
      <c r="D127" s="83">
        <f t="shared" si="135"/>
        <v>1</v>
      </c>
      <c r="E127" s="83" t="e">
        <f t="shared" si="107"/>
        <v>#DIV/0!</v>
      </c>
      <c r="F127" s="83">
        <f t="shared" si="108"/>
        <v>99</v>
      </c>
      <c r="G127" s="83" t="e">
        <f t="shared" si="109"/>
        <v>#DIV/0!</v>
      </c>
      <c r="H127" s="83" t="e">
        <f t="shared" si="110"/>
        <v>#DIV/0!</v>
      </c>
      <c r="I127" s="83" t="e">
        <f t="shared" si="111"/>
        <v>#DIV/0!</v>
      </c>
      <c r="J127" s="83">
        <f t="shared" si="112"/>
        <v>-1</v>
      </c>
      <c r="K127" s="83" t="e">
        <f t="shared" si="113"/>
        <v>#DIV/0!</v>
      </c>
      <c r="L127" s="83" t="e">
        <f t="shared" si="114"/>
        <v>#DIV/0!</v>
      </c>
      <c r="M127" s="83" t="e">
        <f t="shared" si="115"/>
        <v>#VALUE!</v>
      </c>
      <c r="O127" s="35" t="s">
        <v>48</v>
      </c>
      <c r="P127" s="83">
        <f t="shared" si="136"/>
        <v>0</v>
      </c>
      <c r="Q127" s="83" t="e">
        <f t="shared" si="116"/>
        <v>#DIV/0!</v>
      </c>
      <c r="R127" s="83">
        <f t="shared" si="117"/>
        <v>99</v>
      </c>
      <c r="S127" s="83" t="e">
        <f t="shared" si="118"/>
        <v>#DIV/0!</v>
      </c>
      <c r="T127" s="83" t="e">
        <f t="shared" si="119"/>
        <v>#DIV/0!</v>
      </c>
      <c r="U127" s="83" t="e">
        <f t="shared" si="120"/>
        <v>#DIV/0!</v>
      </c>
      <c r="V127" s="83">
        <f t="shared" si="121"/>
        <v>-1</v>
      </c>
      <c r="W127" s="83" t="e">
        <f t="shared" si="122"/>
        <v>#DIV/0!</v>
      </c>
      <c r="X127" s="83" t="e">
        <f t="shared" si="123"/>
        <v>#DIV/0!</v>
      </c>
      <c r="Y127" s="83" t="e">
        <f t="shared" si="124"/>
        <v>#DIV/0!</v>
      </c>
      <c r="AA127" s="35" t="s">
        <v>48</v>
      </c>
      <c r="AB127" s="83">
        <f t="shared" si="137"/>
        <v>9</v>
      </c>
      <c r="AC127" s="83">
        <f t="shared" si="125"/>
        <v>0</v>
      </c>
      <c r="AD127" s="83" t="e">
        <f t="shared" si="126"/>
        <v>#DIV/0!</v>
      </c>
      <c r="AE127" s="83">
        <f t="shared" si="127"/>
        <v>-1</v>
      </c>
      <c r="AF127" s="83" t="e">
        <f t="shared" si="128"/>
        <v>#DIV/0!</v>
      </c>
      <c r="AG127" s="83" t="e">
        <f t="shared" si="129"/>
        <v>#DIV/0!</v>
      </c>
      <c r="AH127" s="83" t="e">
        <f t="shared" si="130"/>
        <v>#VALUE!</v>
      </c>
      <c r="AI127" s="83">
        <f t="shared" si="131"/>
        <v>-1</v>
      </c>
      <c r="AJ127" s="83" t="e">
        <f t="shared" si="132"/>
        <v>#DIV/0!</v>
      </c>
      <c r="AK127" s="83" t="e">
        <f t="shared" si="133"/>
        <v>#DIV/0!</v>
      </c>
      <c r="AM127" s="35" t="s">
        <v>48</v>
      </c>
      <c r="AN127" s="83">
        <f t="shared" si="138"/>
        <v>0</v>
      </c>
      <c r="AO127" s="83">
        <f t="shared" si="139"/>
        <v>-0.9</v>
      </c>
      <c r="AP127" s="83">
        <f t="shared" si="140"/>
        <v>0</v>
      </c>
      <c r="AQ127" s="83" t="e">
        <f t="shared" si="141"/>
        <v>#DIV/0!</v>
      </c>
      <c r="AR127" s="83" t="e">
        <f t="shared" si="142"/>
        <v>#DIV/0!</v>
      </c>
      <c r="AS127" s="83" t="e">
        <f t="shared" si="143"/>
        <v>#DIV/0!</v>
      </c>
      <c r="AT127" s="83" t="e">
        <f t="shared" si="144"/>
        <v>#DIV/0!</v>
      </c>
      <c r="AU127" s="83" t="e">
        <f t="shared" si="145"/>
        <v>#DIV/0!</v>
      </c>
      <c r="AV127" s="83" t="e">
        <f t="shared" si="146"/>
        <v>#DIV/0!</v>
      </c>
      <c r="AW127" s="83" t="e">
        <f t="shared" si="147"/>
        <v>#DIV/0!</v>
      </c>
    </row>
    <row r="128" spans="3:49" x14ac:dyDescent="0.25">
      <c r="C128" s="35" t="s">
        <v>35</v>
      </c>
      <c r="D128" s="83">
        <f t="shared" si="135"/>
        <v>9</v>
      </c>
      <c r="E128" s="83">
        <f t="shared" si="107"/>
        <v>99</v>
      </c>
      <c r="F128" s="83">
        <f t="shared" si="108"/>
        <v>9</v>
      </c>
      <c r="G128" s="83">
        <f t="shared" si="109"/>
        <v>0</v>
      </c>
      <c r="H128" s="83">
        <f t="shared" si="110"/>
        <v>9</v>
      </c>
      <c r="I128" s="83">
        <f t="shared" si="111"/>
        <v>9</v>
      </c>
      <c r="J128" s="83" t="e">
        <f t="shared" si="112"/>
        <v>#DIV/0!</v>
      </c>
      <c r="K128" s="83">
        <f t="shared" si="113"/>
        <v>-0.9</v>
      </c>
      <c r="L128" s="83" t="e">
        <f t="shared" si="114"/>
        <v>#DIV/0!</v>
      </c>
      <c r="M128" s="83" t="e">
        <f t="shared" si="115"/>
        <v>#VALUE!</v>
      </c>
      <c r="O128" s="35" t="s">
        <v>35</v>
      </c>
      <c r="P128" s="83">
        <f t="shared" si="136"/>
        <v>9</v>
      </c>
      <c r="Q128" s="83">
        <f t="shared" si="116"/>
        <v>99</v>
      </c>
      <c r="R128" s="83">
        <f t="shared" si="117"/>
        <v>9</v>
      </c>
      <c r="S128" s="83">
        <f t="shared" si="118"/>
        <v>0</v>
      </c>
      <c r="T128" s="83">
        <f t="shared" si="119"/>
        <v>0</v>
      </c>
      <c r="U128" s="83">
        <f t="shared" si="120"/>
        <v>0</v>
      </c>
      <c r="V128" s="83" t="e">
        <f t="shared" si="121"/>
        <v>#DIV/0!</v>
      </c>
      <c r="W128" s="83">
        <f t="shared" si="122"/>
        <v>-0.9</v>
      </c>
      <c r="X128" s="83" t="e">
        <f t="shared" si="123"/>
        <v>#DIV/0!</v>
      </c>
      <c r="Y128" s="83" t="e">
        <f t="shared" si="124"/>
        <v>#DIV/0!</v>
      </c>
      <c r="AA128" s="35" t="s">
        <v>35</v>
      </c>
      <c r="AB128" s="83">
        <f t="shared" si="137"/>
        <v>0</v>
      </c>
      <c r="AC128" s="83">
        <f t="shared" si="125"/>
        <v>9</v>
      </c>
      <c r="AD128" s="83">
        <f t="shared" si="126"/>
        <v>9</v>
      </c>
      <c r="AE128" s="83">
        <f t="shared" si="127"/>
        <v>0</v>
      </c>
      <c r="AF128" s="83">
        <f t="shared" si="128"/>
        <v>0</v>
      </c>
      <c r="AG128" s="83">
        <f t="shared" si="129"/>
        <v>0</v>
      </c>
      <c r="AH128" s="83">
        <f t="shared" si="130"/>
        <v>0</v>
      </c>
      <c r="AI128" s="83" t="e">
        <f t="shared" si="131"/>
        <v>#DIV/0!</v>
      </c>
      <c r="AJ128" s="83">
        <f t="shared" si="132"/>
        <v>-1</v>
      </c>
      <c r="AK128" s="83" t="e">
        <f t="shared" si="133"/>
        <v>#DIV/0!</v>
      </c>
      <c r="AM128" s="35" t="s">
        <v>35</v>
      </c>
      <c r="AN128" s="83">
        <f t="shared" si="138"/>
        <v>0</v>
      </c>
      <c r="AO128" s="83">
        <f t="shared" si="139"/>
        <v>0</v>
      </c>
      <c r="AP128" s="83">
        <f t="shared" si="140"/>
        <v>0</v>
      </c>
      <c r="AQ128" s="83">
        <f t="shared" si="141"/>
        <v>0</v>
      </c>
      <c r="AR128" s="83">
        <f t="shared" si="142"/>
        <v>0</v>
      </c>
      <c r="AS128" s="83">
        <f t="shared" si="143"/>
        <v>0</v>
      </c>
      <c r="AT128" s="83">
        <f t="shared" si="144"/>
        <v>0</v>
      </c>
      <c r="AU128" s="83">
        <f t="shared" si="145"/>
        <v>0</v>
      </c>
      <c r="AV128" s="83" t="e">
        <f t="shared" si="146"/>
        <v>#DIV/0!</v>
      </c>
      <c r="AW128" s="83">
        <f t="shared" si="147"/>
        <v>0</v>
      </c>
    </row>
    <row r="129" spans="3:49" x14ac:dyDescent="0.25">
      <c r="C129" s="35" t="s">
        <v>39</v>
      </c>
      <c r="D129" s="83">
        <f t="shared" si="135"/>
        <v>19</v>
      </c>
      <c r="E129" s="83" t="e">
        <f t="shared" si="107"/>
        <v>#DIV/0!</v>
      </c>
      <c r="F129" s="83" t="e">
        <f t="shared" si="108"/>
        <v>#DIV/0!</v>
      </c>
      <c r="G129" s="83" t="e">
        <f t="shared" si="109"/>
        <v>#DIV/0!</v>
      </c>
      <c r="H129" s="83" t="e">
        <f t="shared" si="110"/>
        <v>#DIV/0!</v>
      </c>
      <c r="I129" s="83" t="e">
        <f t="shared" si="111"/>
        <v>#DIV/0!</v>
      </c>
      <c r="J129" s="83">
        <f t="shared" si="112"/>
        <v>-1</v>
      </c>
      <c r="K129" s="83">
        <f t="shared" si="113"/>
        <v>-1</v>
      </c>
      <c r="L129" s="83" t="e">
        <f t="shared" si="114"/>
        <v>#DIV/0!</v>
      </c>
      <c r="M129" s="83" t="e">
        <f t="shared" si="115"/>
        <v>#VALUE!</v>
      </c>
      <c r="O129" s="35" t="s">
        <v>39</v>
      </c>
      <c r="P129" s="83">
        <f t="shared" si="136"/>
        <v>9</v>
      </c>
      <c r="Q129" s="83" t="e">
        <f t="shared" si="116"/>
        <v>#DIV/0!</v>
      </c>
      <c r="R129" s="83" t="e">
        <f t="shared" si="117"/>
        <v>#DIV/0!</v>
      </c>
      <c r="S129" s="83" t="e">
        <f t="shared" si="118"/>
        <v>#DIV/0!</v>
      </c>
      <c r="T129" s="83" t="e">
        <f t="shared" si="119"/>
        <v>#DIV/0!</v>
      </c>
      <c r="U129" s="83" t="e">
        <f t="shared" si="120"/>
        <v>#DIV/0!</v>
      </c>
      <c r="V129" s="83">
        <f t="shared" si="121"/>
        <v>-1</v>
      </c>
      <c r="W129" s="83">
        <f t="shared" si="122"/>
        <v>-1</v>
      </c>
      <c r="X129" s="83" t="e">
        <f t="shared" si="123"/>
        <v>#DIV/0!</v>
      </c>
      <c r="Y129" s="83" t="e">
        <f t="shared" si="124"/>
        <v>#DIV/0!</v>
      </c>
      <c r="AA129" s="35" t="s">
        <v>39</v>
      </c>
      <c r="AB129" s="83">
        <f t="shared" si="137"/>
        <v>0</v>
      </c>
      <c r="AC129" s="83">
        <f t="shared" si="125"/>
        <v>9</v>
      </c>
      <c r="AD129" s="83" t="e">
        <f t="shared" si="126"/>
        <v>#DIV/0!</v>
      </c>
      <c r="AE129" s="83" t="e">
        <f t="shared" si="127"/>
        <v>#DIV/0!</v>
      </c>
      <c r="AF129" s="83" t="e">
        <f t="shared" si="128"/>
        <v>#DIV/0!</v>
      </c>
      <c r="AG129" s="83" t="e">
        <f t="shared" si="129"/>
        <v>#DIV/0!</v>
      </c>
      <c r="AH129" s="83" t="e">
        <f t="shared" si="130"/>
        <v>#DIV/0!</v>
      </c>
      <c r="AI129" s="83">
        <f t="shared" si="131"/>
        <v>-1</v>
      </c>
      <c r="AJ129" s="83">
        <f t="shared" si="132"/>
        <v>0</v>
      </c>
      <c r="AK129" s="83" t="e">
        <f t="shared" si="133"/>
        <v>#DIV/0!</v>
      </c>
      <c r="AM129" s="35" t="s">
        <v>39</v>
      </c>
      <c r="AN129" s="83">
        <f t="shared" si="138"/>
        <v>0</v>
      </c>
      <c r="AO129" s="83">
        <f t="shared" si="139"/>
        <v>0</v>
      </c>
      <c r="AP129" s="83">
        <f t="shared" si="140"/>
        <v>0</v>
      </c>
      <c r="AQ129" s="83" t="e">
        <f t="shared" si="141"/>
        <v>#DIV/0!</v>
      </c>
      <c r="AR129" s="83" t="e">
        <f t="shared" si="142"/>
        <v>#DIV/0!</v>
      </c>
      <c r="AS129" s="83" t="e">
        <f t="shared" si="143"/>
        <v>#DIV/0!</v>
      </c>
      <c r="AT129" s="83" t="e">
        <f t="shared" si="144"/>
        <v>#DIV/0!</v>
      </c>
      <c r="AU129" s="83" t="e">
        <f t="shared" si="145"/>
        <v>#DIV/0!</v>
      </c>
      <c r="AV129" s="83">
        <f t="shared" si="146"/>
        <v>0</v>
      </c>
      <c r="AW129" s="83">
        <f t="shared" si="147"/>
        <v>9</v>
      </c>
    </row>
    <row r="130" spans="3:49" x14ac:dyDescent="0.25">
      <c r="C130" s="35" t="s">
        <v>34</v>
      </c>
      <c r="D130" s="83" t="e">
        <f t="shared" si="135"/>
        <v>#DIV/0!</v>
      </c>
      <c r="E130" s="83" t="e">
        <f t="shared" si="107"/>
        <v>#DIV/0!</v>
      </c>
      <c r="F130" s="83">
        <f t="shared" si="108"/>
        <v>-1</v>
      </c>
      <c r="G130" s="83" t="e">
        <f t="shared" si="109"/>
        <v>#DIV/0!</v>
      </c>
      <c r="H130" s="83" t="e">
        <f t="shared" si="110"/>
        <v>#DIV/0!</v>
      </c>
      <c r="I130" s="83" t="e">
        <f t="shared" si="111"/>
        <v>#DIV/0!</v>
      </c>
      <c r="J130" s="83">
        <f t="shared" si="112"/>
        <v>-1</v>
      </c>
      <c r="K130" s="83" t="e">
        <f t="shared" si="113"/>
        <v>#DIV/0!</v>
      </c>
      <c r="L130" s="83" t="e">
        <f t="shared" si="114"/>
        <v>#DIV/0!</v>
      </c>
      <c r="M130" s="83" t="e">
        <f t="shared" si="115"/>
        <v>#VALUE!</v>
      </c>
      <c r="O130" s="35" t="s">
        <v>34</v>
      </c>
      <c r="P130" s="83">
        <f t="shared" si="136"/>
        <v>499</v>
      </c>
      <c r="Q130" s="83" t="e">
        <f t="shared" si="116"/>
        <v>#DIV/0!</v>
      </c>
      <c r="R130" s="83">
        <f t="shared" si="117"/>
        <v>-1</v>
      </c>
      <c r="S130" s="83" t="e">
        <f t="shared" si="118"/>
        <v>#DIV/0!</v>
      </c>
      <c r="T130" s="83" t="e">
        <f t="shared" si="119"/>
        <v>#DIV/0!</v>
      </c>
      <c r="U130" s="83" t="e">
        <f t="shared" si="120"/>
        <v>#DIV/0!</v>
      </c>
      <c r="V130" s="83">
        <f t="shared" si="121"/>
        <v>-1</v>
      </c>
      <c r="W130" s="83" t="e">
        <f t="shared" si="122"/>
        <v>#DIV/0!</v>
      </c>
      <c r="X130" s="83" t="e">
        <f t="shared" si="123"/>
        <v>#DIV/0!</v>
      </c>
      <c r="Y130" s="83" t="e">
        <f t="shared" si="124"/>
        <v>#DIV/0!</v>
      </c>
      <c r="AA130" s="35" t="s">
        <v>34</v>
      </c>
      <c r="AB130" s="83">
        <f t="shared" si="137"/>
        <v>1.5</v>
      </c>
      <c r="AC130" s="83">
        <f t="shared" si="125"/>
        <v>49</v>
      </c>
      <c r="AD130" s="83" t="e">
        <f t="shared" si="126"/>
        <v>#DIV/0!</v>
      </c>
      <c r="AE130" s="83">
        <f t="shared" si="127"/>
        <v>-1</v>
      </c>
      <c r="AF130" s="83" t="e">
        <f t="shared" si="128"/>
        <v>#DIV/0!</v>
      </c>
      <c r="AG130" s="83" t="e">
        <f t="shared" si="129"/>
        <v>#DIV/0!</v>
      </c>
      <c r="AH130" s="83" t="e">
        <f t="shared" si="130"/>
        <v>#DIV/0!</v>
      </c>
      <c r="AI130" s="83">
        <f t="shared" si="131"/>
        <v>-1</v>
      </c>
      <c r="AJ130" s="83" t="e">
        <f t="shared" si="132"/>
        <v>#DIV/0!</v>
      </c>
      <c r="AK130" s="83" t="e">
        <f t="shared" si="133"/>
        <v>#DIV/0!</v>
      </c>
      <c r="AM130" s="35" t="s">
        <v>34</v>
      </c>
      <c r="AN130" s="83">
        <f t="shared" si="138"/>
        <v>0</v>
      </c>
      <c r="AO130" s="83">
        <f t="shared" si="139"/>
        <v>-0.5</v>
      </c>
      <c r="AP130" s="83">
        <f t="shared" si="140"/>
        <v>-0.33333333333333337</v>
      </c>
      <c r="AQ130" s="83" t="e">
        <f t="shared" si="141"/>
        <v>#DIV/0!</v>
      </c>
      <c r="AR130" s="83">
        <f t="shared" si="142"/>
        <v>0</v>
      </c>
      <c r="AS130" s="83" t="e">
        <f t="shared" si="143"/>
        <v>#DIV/0!</v>
      </c>
      <c r="AT130" s="83" t="e">
        <f t="shared" si="144"/>
        <v>#DIV/0!</v>
      </c>
      <c r="AU130" s="83" t="e">
        <f t="shared" si="145"/>
        <v>#DIV/0!</v>
      </c>
      <c r="AV130" s="83">
        <f t="shared" si="146"/>
        <v>0</v>
      </c>
      <c r="AW130" s="83" t="e">
        <f t="shared" si="147"/>
        <v>#DIV/0!</v>
      </c>
    </row>
    <row r="131" spans="3:49" x14ac:dyDescent="0.25">
      <c r="C131" s="35" t="s">
        <v>37</v>
      </c>
      <c r="D131" s="83" t="e">
        <f t="shared" si="135"/>
        <v>#DIV/0!</v>
      </c>
      <c r="E131" s="83" t="e">
        <f t="shared" si="107"/>
        <v>#DIV/0!</v>
      </c>
      <c r="F131" s="83" t="e">
        <f t="shared" si="108"/>
        <v>#DIV/0!</v>
      </c>
      <c r="G131" s="83" t="e">
        <f t="shared" si="109"/>
        <v>#DIV/0!</v>
      </c>
      <c r="H131" s="83" t="e">
        <f t="shared" si="110"/>
        <v>#DIV/0!</v>
      </c>
      <c r="I131" s="83" t="e">
        <f t="shared" si="111"/>
        <v>#DIV/0!</v>
      </c>
      <c r="J131" s="83" t="e">
        <f t="shared" si="112"/>
        <v>#DIV/0!</v>
      </c>
      <c r="K131" s="83" t="e">
        <f t="shared" si="113"/>
        <v>#DIV/0!</v>
      </c>
      <c r="L131" s="83" t="e">
        <f t="shared" si="114"/>
        <v>#DIV/0!</v>
      </c>
      <c r="M131" s="83" t="e">
        <f t="shared" si="115"/>
        <v>#VALUE!</v>
      </c>
      <c r="O131" s="35" t="s">
        <v>37</v>
      </c>
      <c r="P131" s="83" t="e">
        <f t="shared" si="136"/>
        <v>#DIV/0!</v>
      </c>
      <c r="Q131" s="83" t="e">
        <f t="shared" si="116"/>
        <v>#DIV/0!</v>
      </c>
      <c r="R131" s="83" t="e">
        <f t="shared" si="117"/>
        <v>#DIV/0!</v>
      </c>
      <c r="S131" s="83" t="e">
        <f t="shared" si="118"/>
        <v>#DIV/0!</v>
      </c>
      <c r="T131" s="83" t="e">
        <f t="shared" si="119"/>
        <v>#DIV/0!</v>
      </c>
      <c r="U131" s="83" t="e">
        <f t="shared" si="120"/>
        <v>#DIV/0!</v>
      </c>
      <c r="V131" s="83" t="e">
        <f t="shared" si="121"/>
        <v>#DIV/0!</v>
      </c>
      <c r="W131" s="83" t="e">
        <f t="shared" si="122"/>
        <v>#DIV/0!</v>
      </c>
      <c r="X131" s="83" t="e">
        <f t="shared" si="123"/>
        <v>#DIV/0!</v>
      </c>
      <c r="Y131" s="83" t="e">
        <f t="shared" si="124"/>
        <v>#DIV/0!</v>
      </c>
      <c r="AA131" s="35" t="s">
        <v>37</v>
      </c>
      <c r="AB131" s="83">
        <f t="shared" si="137"/>
        <v>-1</v>
      </c>
      <c r="AC131" s="83">
        <f t="shared" si="125"/>
        <v>-1</v>
      </c>
      <c r="AD131" s="83" t="e">
        <f t="shared" si="126"/>
        <v>#DIV/0!</v>
      </c>
      <c r="AE131" s="83">
        <f t="shared" si="127"/>
        <v>-1</v>
      </c>
      <c r="AF131" s="83" t="e">
        <f t="shared" si="128"/>
        <v>#DIV/0!</v>
      </c>
      <c r="AG131" s="83">
        <f t="shared" si="129"/>
        <v>-1</v>
      </c>
      <c r="AH131" s="83">
        <f t="shared" si="130"/>
        <v>-1</v>
      </c>
      <c r="AI131" s="83" t="e">
        <f t="shared" si="131"/>
        <v>#DIV/0!</v>
      </c>
      <c r="AJ131" s="83" t="e">
        <f t="shared" si="132"/>
        <v>#DIV/0!</v>
      </c>
      <c r="AK131" s="83" t="e">
        <f t="shared" si="133"/>
        <v>#DIV/0!</v>
      </c>
      <c r="AM131" s="35" t="s">
        <v>37</v>
      </c>
      <c r="AN131" s="83">
        <f t="shared" si="138"/>
        <v>-1</v>
      </c>
      <c r="AO131" s="83">
        <f t="shared" si="139"/>
        <v>-1</v>
      </c>
      <c r="AP131" s="83">
        <f t="shared" si="140"/>
        <v>-1</v>
      </c>
      <c r="AQ131" s="83" t="e">
        <f t="shared" si="141"/>
        <v>#DIV/0!</v>
      </c>
      <c r="AR131" s="83">
        <f t="shared" si="142"/>
        <v>-1</v>
      </c>
      <c r="AS131" s="83" t="e">
        <f t="shared" si="143"/>
        <v>#DIV/0!</v>
      </c>
      <c r="AT131" s="83">
        <f t="shared" si="144"/>
        <v>-1</v>
      </c>
      <c r="AU131" s="83">
        <f t="shared" si="145"/>
        <v>-1</v>
      </c>
      <c r="AV131" s="83" t="e">
        <f t="shared" si="146"/>
        <v>#DIV/0!</v>
      </c>
      <c r="AW131" s="83" t="e">
        <f t="shared" si="147"/>
        <v>#DIV/0!</v>
      </c>
    </row>
    <row r="132" spans="3:49" x14ac:dyDescent="0.25">
      <c r="C132" s="35" t="s">
        <v>59</v>
      </c>
      <c r="D132" s="83" t="e">
        <f t="shared" si="135"/>
        <v>#DIV/0!</v>
      </c>
      <c r="E132" s="83" t="e">
        <f t="shared" si="107"/>
        <v>#DIV/0!</v>
      </c>
      <c r="F132" s="83" t="e">
        <f t="shared" si="108"/>
        <v>#DIV/0!</v>
      </c>
      <c r="G132" s="83" t="e">
        <f t="shared" si="109"/>
        <v>#DIV/0!</v>
      </c>
      <c r="H132" s="83" t="e">
        <f t="shared" si="110"/>
        <v>#DIV/0!</v>
      </c>
      <c r="I132" s="83" t="e">
        <f t="shared" si="111"/>
        <v>#DIV/0!</v>
      </c>
      <c r="J132" s="83" t="e">
        <f t="shared" si="112"/>
        <v>#DIV/0!</v>
      </c>
      <c r="K132" s="83" t="e">
        <f t="shared" si="113"/>
        <v>#DIV/0!</v>
      </c>
      <c r="L132" s="83" t="e">
        <f t="shared" si="114"/>
        <v>#DIV/0!</v>
      </c>
      <c r="M132" s="83" t="e">
        <f t="shared" si="115"/>
        <v>#VALUE!</v>
      </c>
      <c r="O132" s="35" t="s">
        <v>59</v>
      </c>
      <c r="P132" s="83" t="e">
        <f t="shared" si="136"/>
        <v>#DIV/0!</v>
      </c>
      <c r="Q132" s="83" t="e">
        <f t="shared" si="116"/>
        <v>#DIV/0!</v>
      </c>
      <c r="R132" s="83" t="e">
        <f t="shared" si="117"/>
        <v>#DIV/0!</v>
      </c>
      <c r="S132" s="83" t="e">
        <f t="shared" si="118"/>
        <v>#DIV/0!</v>
      </c>
      <c r="T132" s="83" t="e">
        <f t="shared" si="119"/>
        <v>#DIV/0!</v>
      </c>
      <c r="U132" s="83" t="e">
        <f t="shared" si="120"/>
        <v>#DIV/0!</v>
      </c>
      <c r="V132" s="83" t="e">
        <f t="shared" si="121"/>
        <v>#DIV/0!</v>
      </c>
      <c r="W132" s="83" t="e">
        <f t="shared" si="122"/>
        <v>#DIV/0!</v>
      </c>
      <c r="X132" s="83" t="e">
        <f t="shared" si="123"/>
        <v>#DIV/0!</v>
      </c>
      <c r="Y132" s="83" t="e">
        <f t="shared" si="124"/>
        <v>#DIV/0!</v>
      </c>
      <c r="AA132" s="35" t="s">
        <v>59</v>
      </c>
      <c r="AB132" s="83" t="e">
        <f t="shared" si="137"/>
        <v>#DIV/0!</v>
      </c>
      <c r="AC132" s="83" t="e">
        <f t="shared" si="125"/>
        <v>#DIV/0!</v>
      </c>
      <c r="AD132" s="83" t="e">
        <f t="shared" si="126"/>
        <v>#DIV/0!</v>
      </c>
      <c r="AE132" s="83" t="e">
        <f t="shared" si="127"/>
        <v>#DIV/0!</v>
      </c>
      <c r="AF132" s="83" t="e">
        <f t="shared" si="128"/>
        <v>#DIV/0!</v>
      </c>
      <c r="AG132" s="83" t="e">
        <f t="shared" si="129"/>
        <v>#DIV/0!</v>
      </c>
      <c r="AH132" s="83" t="e">
        <f t="shared" si="130"/>
        <v>#DIV/0!</v>
      </c>
      <c r="AI132" s="83" t="e">
        <f t="shared" si="131"/>
        <v>#DIV/0!</v>
      </c>
      <c r="AJ132" s="83" t="e">
        <f t="shared" si="132"/>
        <v>#DIV/0!</v>
      </c>
      <c r="AK132" s="83" t="e">
        <f t="shared" si="133"/>
        <v>#DIV/0!</v>
      </c>
      <c r="AM132" s="35" t="s">
        <v>59</v>
      </c>
      <c r="AN132" s="83" t="e">
        <f t="shared" si="138"/>
        <v>#DIV/0!</v>
      </c>
      <c r="AO132" s="83" t="e">
        <f t="shared" si="139"/>
        <v>#DIV/0!</v>
      </c>
      <c r="AP132" s="83" t="e">
        <f t="shared" si="140"/>
        <v>#DIV/0!</v>
      </c>
      <c r="AQ132" s="83" t="e">
        <f t="shared" si="141"/>
        <v>#DIV/0!</v>
      </c>
      <c r="AR132" s="83" t="e">
        <f t="shared" si="142"/>
        <v>#DIV/0!</v>
      </c>
      <c r="AS132" s="83" t="e">
        <f t="shared" si="143"/>
        <v>#DIV/0!</v>
      </c>
      <c r="AT132" s="83" t="e">
        <f t="shared" si="144"/>
        <v>#DIV/0!</v>
      </c>
      <c r="AU132" s="83" t="e">
        <f t="shared" si="145"/>
        <v>#DIV/0!</v>
      </c>
      <c r="AV132" s="83" t="e">
        <f t="shared" si="146"/>
        <v>#DIV/0!</v>
      </c>
      <c r="AW132" s="83" t="e">
        <f t="shared" si="147"/>
        <v>#DIV/0!</v>
      </c>
    </row>
    <row r="133" spans="3:49" x14ac:dyDescent="0.25">
      <c r="C133" s="35" t="s">
        <v>28</v>
      </c>
      <c r="D133" s="83">
        <f t="shared" si="135"/>
        <v>-1</v>
      </c>
      <c r="E133" s="83">
        <f t="shared" si="107"/>
        <v>-1</v>
      </c>
      <c r="F133" s="83">
        <f t="shared" si="108"/>
        <v>-1</v>
      </c>
      <c r="G133" s="83">
        <f t="shared" si="109"/>
        <v>-1</v>
      </c>
      <c r="H133" s="83" t="e">
        <f t="shared" si="110"/>
        <v>#DIV/0!</v>
      </c>
      <c r="I133" s="83" t="e">
        <f t="shared" si="111"/>
        <v>#DIV/0!</v>
      </c>
      <c r="J133" s="83">
        <f t="shared" si="112"/>
        <v>-1</v>
      </c>
      <c r="K133" s="83">
        <f t="shared" si="113"/>
        <v>-1</v>
      </c>
      <c r="L133" s="83" t="e">
        <f t="shared" si="114"/>
        <v>#DIV/0!</v>
      </c>
      <c r="M133" s="83" t="e">
        <f t="shared" si="115"/>
        <v>#VALUE!</v>
      </c>
      <c r="O133" s="35" t="s">
        <v>28</v>
      </c>
      <c r="P133" s="83">
        <f t="shared" si="136"/>
        <v>-1</v>
      </c>
      <c r="Q133" s="83">
        <f t="shared" si="116"/>
        <v>-1</v>
      </c>
      <c r="R133" s="83">
        <f t="shared" si="117"/>
        <v>-1</v>
      </c>
      <c r="S133" s="83">
        <f t="shared" si="118"/>
        <v>-1</v>
      </c>
      <c r="T133" s="83" t="e">
        <f t="shared" si="119"/>
        <v>#DIV/0!</v>
      </c>
      <c r="U133" s="83" t="e">
        <f t="shared" si="120"/>
        <v>#DIV/0!</v>
      </c>
      <c r="V133" s="83">
        <f t="shared" si="121"/>
        <v>-1</v>
      </c>
      <c r="W133" s="83">
        <f t="shared" si="122"/>
        <v>-1</v>
      </c>
      <c r="X133" s="83" t="e">
        <f t="shared" si="123"/>
        <v>#DIV/0!</v>
      </c>
      <c r="Y133" s="83" t="e">
        <f t="shared" si="124"/>
        <v>#DIV/0!</v>
      </c>
      <c r="AA133" s="35" t="s">
        <v>28</v>
      </c>
      <c r="AB133" s="83">
        <f t="shared" si="137"/>
        <v>9</v>
      </c>
      <c r="AC133" s="83">
        <f t="shared" si="125"/>
        <v>49</v>
      </c>
      <c r="AD133" s="83">
        <f t="shared" si="126"/>
        <v>-0.33333333333333337</v>
      </c>
      <c r="AE133" s="83">
        <f t="shared" si="127"/>
        <v>-0.7</v>
      </c>
      <c r="AF133" s="83">
        <f t="shared" si="128"/>
        <v>-0.9</v>
      </c>
      <c r="AG133" s="83" t="e">
        <f t="shared" si="129"/>
        <v>#DIV/0!</v>
      </c>
      <c r="AH133" s="83" t="e">
        <f t="shared" si="130"/>
        <v>#DIV/0!</v>
      </c>
      <c r="AI133" s="83">
        <f t="shared" si="131"/>
        <v>-1</v>
      </c>
      <c r="AJ133" s="83">
        <f t="shared" si="132"/>
        <v>-0.5</v>
      </c>
      <c r="AK133" s="83" t="e">
        <f t="shared" si="133"/>
        <v>#DIV/0!</v>
      </c>
      <c r="AM133" s="35" t="s">
        <v>28</v>
      </c>
      <c r="AN133" s="83">
        <f t="shared" si="138"/>
        <v>5.666666666666667</v>
      </c>
      <c r="AO133" s="83">
        <f t="shared" si="139"/>
        <v>199</v>
      </c>
      <c r="AP133" s="83">
        <f t="shared" si="140"/>
        <v>1</v>
      </c>
      <c r="AQ133" s="83">
        <f t="shared" si="141"/>
        <v>1</v>
      </c>
      <c r="AR133" s="83">
        <f t="shared" si="142"/>
        <v>9</v>
      </c>
      <c r="AS133" s="83">
        <f t="shared" si="143"/>
        <v>1</v>
      </c>
      <c r="AT133" s="83" t="e">
        <f t="shared" si="144"/>
        <v>#DIV/0!</v>
      </c>
      <c r="AU133" s="83" t="e">
        <f t="shared" si="145"/>
        <v>#DIV/0!</v>
      </c>
      <c r="AV133" s="83">
        <f t="shared" si="146"/>
        <v>1</v>
      </c>
      <c r="AW133" s="83">
        <f t="shared" si="147"/>
        <v>1</v>
      </c>
    </row>
  </sheetData>
  <autoFilter ref="B33:CH33" xr:uid="{37DBD0B3-CB50-40A1-B24A-596F03ECBBD9}">
    <sortState xmlns:xlrd2="http://schemas.microsoft.com/office/spreadsheetml/2017/richdata2" ref="AA34:AK76">
      <sortCondition ref="AA33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584AD-88F4-4E3E-9B92-F92ADFBA4AE6}">
  <dimension ref="C1:BC124"/>
  <sheetViews>
    <sheetView showZeros="0" zoomScale="70" zoomScaleNormal="70" workbookViewId="0">
      <selection activeCell="G31" sqref="G31"/>
    </sheetView>
  </sheetViews>
  <sheetFormatPr defaultColWidth="9.140625" defaultRowHeight="21" x14ac:dyDescent="0.35"/>
  <cols>
    <col min="1" max="2" width="9.140625" style="1"/>
    <col min="3" max="3" width="14.5703125" style="1" customWidth="1"/>
    <col min="4" max="13" width="13" style="1" customWidth="1"/>
    <col min="14" max="14" width="9.140625" style="1"/>
    <col min="15" max="15" width="14.5703125" style="1" customWidth="1"/>
    <col min="16" max="25" width="13" style="1" customWidth="1"/>
    <col min="26" max="26" width="9.140625" style="1"/>
    <col min="27" max="37" width="21" style="1" customWidth="1"/>
    <col min="38" max="38" width="9.140625" style="1"/>
    <col min="39" max="39" width="17.7109375" style="41" customWidth="1"/>
    <col min="40" max="48" width="18.42578125" style="1" customWidth="1"/>
    <col min="49" max="49" width="23.140625" style="1" customWidth="1"/>
    <col min="50" max="50" width="14.5703125" style="1" customWidth="1"/>
    <col min="51" max="51" width="9.140625" style="1"/>
    <col min="52" max="52" width="19.42578125" style="1" customWidth="1"/>
    <col min="53" max="53" width="17.140625" style="1" customWidth="1"/>
    <col min="54" max="55" width="15.42578125" style="1" customWidth="1"/>
    <col min="56" max="16384" width="9.140625" style="1"/>
  </cols>
  <sheetData>
    <row r="1" spans="3:49" x14ac:dyDescent="0.35">
      <c r="C1" s="1" t="s">
        <v>86</v>
      </c>
      <c r="O1" s="1" t="s">
        <v>86</v>
      </c>
      <c r="AA1" s="1" t="s">
        <v>86</v>
      </c>
      <c r="AM1" s="40"/>
      <c r="AW1" s="10"/>
    </row>
    <row r="2" spans="3:49" x14ac:dyDescent="0.35">
      <c r="C2" s="1" t="s">
        <v>87</v>
      </c>
      <c r="O2" s="1" t="s">
        <v>87</v>
      </c>
      <c r="AQ2" s="42"/>
      <c r="AR2" s="42"/>
    </row>
    <row r="3" spans="3:49" x14ac:dyDescent="0.35">
      <c r="AQ3" s="42"/>
      <c r="AR3" s="42"/>
    </row>
    <row r="4" spans="3:49" x14ac:dyDescent="0.35">
      <c r="C4" s="40" t="s">
        <v>234</v>
      </c>
      <c r="O4" s="40" t="s">
        <v>3</v>
      </c>
      <c r="AA4" s="40" t="s">
        <v>4</v>
      </c>
      <c r="AM4" s="40" t="s">
        <v>5</v>
      </c>
    </row>
    <row r="5" spans="3:49" ht="54.75" customHeight="1" x14ac:dyDescent="0.35">
      <c r="C5" s="124"/>
      <c r="D5" s="125" t="s">
        <v>7</v>
      </c>
      <c r="E5" s="125" t="s">
        <v>13</v>
      </c>
      <c r="F5" s="125" t="s">
        <v>8</v>
      </c>
      <c r="G5" s="125" t="s">
        <v>9</v>
      </c>
      <c r="H5" s="125" t="s">
        <v>88</v>
      </c>
      <c r="I5" s="125" t="s">
        <v>11</v>
      </c>
      <c r="J5" s="125" t="s">
        <v>12</v>
      </c>
      <c r="K5" s="125" t="s">
        <v>14</v>
      </c>
      <c r="L5" s="125" t="s">
        <v>15</v>
      </c>
      <c r="M5" s="125" t="s">
        <v>16</v>
      </c>
      <c r="O5" s="124"/>
      <c r="P5" s="125" t="s">
        <v>7</v>
      </c>
      <c r="Q5" s="125" t="s">
        <v>13</v>
      </c>
      <c r="R5" s="125" t="s">
        <v>8</v>
      </c>
      <c r="S5" s="125" t="s">
        <v>9</v>
      </c>
      <c r="T5" s="125" t="s">
        <v>88</v>
      </c>
      <c r="U5" s="125" t="s">
        <v>11</v>
      </c>
      <c r="V5" s="125" t="s">
        <v>12</v>
      </c>
      <c r="W5" s="125" t="s">
        <v>14</v>
      </c>
      <c r="X5" s="125" t="s">
        <v>15</v>
      </c>
      <c r="Y5" s="125" t="s">
        <v>16</v>
      </c>
      <c r="AA5" s="41"/>
      <c r="AB5" s="43" t="s">
        <v>7</v>
      </c>
      <c r="AC5" s="43" t="s">
        <v>13</v>
      </c>
      <c r="AD5" s="43" t="s">
        <v>8</v>
      </c>
      <c r="AE5" s="43" t="s">
        <v>9</v>
      </c>
      <c r="AF5" s="43" t="s">
        <v>88</v>
      </c>
      <c r="AG5" s="43" t="s">
        <v>11</v>
      </c>
      <c r="AH5" s="43" t="s">
        <v>12</v>
      </c>
      <c r="AI5" s="43" t="s">
        <v>14</v>
      </c>
      <c r="AJ5" s="43" t="s">
        <v>15</v>
      </c>
      <c r="AK5" s="43" t="s">
        <v>16</v>
      </c>
      <c r="AN5" s="43" t="s">
        <v>7</v>
      </c>
      <c r="AO5" s="43" t="s">
        <v>13</v>
      </c>
      <c r="AP5" s="43" t="s">
        <v>8</v>
      </c>
      <c r="AQ5" s="43" t="s">
        <v>9</v>
      </c>
      <c r="AR5" s="43" t="s">
        <v>10</v>
      </c>
      <c r="AS5" s="43" t="s">
        <v>11</v>
      </c>
      <c r="AT5" s="43" t="s">
        <v>12</v>
      </c>
      <c r="AU5" s="43" t="s">
        <v>14</v>
      </c>
      <c r="AV5" s="43" t="s">
        <v>15</v>
      </c>
      <c r="AW5" s="43" t="s">
        <v>16</v>
      </c>
    </row>
    <row r="6" spans="3:49" ht="24.95" customHeight="1" x14ac:dyDescent="0.25">
      <c r="C6" s="126" t="s">
        <v>17</v>
      </c>
      <c r="D6" s="127">
        <v>100</v>
      </c>
      <c r="E6" s="127">
        <v>75</v>
      </c>
      <c r="F6" s="127">
        <v>70</v>
      </c>
      <c r="G6" s="127"/>
      <c r="H6" s="127">
        <v>50</v>
      </c>
      <c r="I6" s="127">
        <v>50</v>
      </c>
      <c r="J6" s="127">
        <v>100</v>
      </c>
      <c r="K6" s="127">
        <v>100</v>
      </c>
      <c r="L6" s="127">
        <v>50</v>
      </c>
      <c r="M6" s="127"/>
      <c r="O6" s="126" t="s">
        <v>17</v>
      </c>
      <c r="P6" s="127">
        <v>50</v>
      </c>
      <c r="Q6" s="127">
        <v>75</v>
      </c>
      <c r="R6" s="127">
        <v>50</v>
      </c>
      <c r="S6" s="127" t="s">
        <v>20</v>
      </c>
      <c r="T6" s="127">
        <v>50</v>
      </c>
      <c r="U6" s="127">
        <v>50</v>
      </c>
      <c r="V6" s="127">
        <v>100</v>
      </c>
      <c r="W6" s="127">
        <v>100</v>
      </c>
      <c r="X6" s="127">
        <v>50</v>
      </c>
      <c r="Y6" s="127" t="s">
        <v>20</v>
      </c>
      <c r="AA6" s="14" t="s">
        <v>17</v>
      </c>
      <c r="AB6" s="44">
        <v>50</v>
      </c>
      <c r="AC6" s="44">
        <v>50</v>
      </c>
      <c r="AD6" s="44">
        <v>50</v>
      </c>
      <c r="AE6" s="44"/>
      <c r="AF6" s="44">
        <v>50</v>
      </c>
      <c r="AG6" s="44">
        <v>50</v>
      </c>
      <c r="AH6" s="44">
        <v>100</v>
      </c>
      <c r="AI6" s="44">
        <v>100</v>
      </c>
      <c r="AJ6" s="44">
        <v>50</v>
      </c>
      <c r="AK6" s="44"/>
      <c r="AM6" s="14" t="s">
        <v>17</v>
      </c>
      <c r="AN6" s="44">
        <v>100</v>
      </c>
      <c r="AO6" s="44">
        <v>50</v>
      </c>
      <c r="AP6" s="44">
        <v>50</v>
      </c>
      <c r="AQ6" s="44"/>
      <c r="AR6" s="44">
        <v>50</v>
      </c>
      <c r="AS6" s="44">
        <v>50</v>
      </c>
      <c r="AT6" s="44">
        <v>100</v>
      </c>
      <c r="AU6" s="44">
        <v>100</v>
      </c>
      <c r="AV6" s="44">
        <v>50</v>
      </c>
      <c r="AW6" s="44"/>
    </row>
    <row r="7" spans="3:49" ht="24.95" customHeight="1" x14ac:dyDescent="0.25">
      <c r="C7" s="126" t="s">
        <v>33</v>
      </c>
      <c r="D7" s="128">
        <v>30</v>
      </c>
      <c r="E7" s="127">
        <v>30</v>
      </c>
      <c r="F7" s="127">
        <v>30</v>
      </c>
      <c r="G7" s="127">
        <v>0</v>
      </c>
      <c r="H7" s="127">
        <v>30</v>
      </c>
      <c r="I7" s="127">
        <v>30</v>
      </c>
      <c r="J7" s="127">
        <v>50</v>
      </c>
      <c r="K7" s="127">
        <v>50</v>
      </c>
      <c r="L7" s="127">
        <v>30</v>
      </c>
      <c r="M7" s="127">
        <v>0</v>
      </c>
      <c r="O7" s="126" t="s">
        <v>33</v>
      </c>
      <c r="P7" s="128">
        <v>30</v>
      </c>
      <c r="Q7" s="127">
        <v>30</v>
      </c>
      <c r="R7" s="127">
        <v>30</v>
      </c>
      <c r="S7" s="127" t="s">
        <v>20</v>
      </c>
      <c r="T7" s="127">
        <v>30</v>
      </c>
      <c r="U7" s="127">
        <v>30</v>
      </c>
      <c r="V7" s="127">
        <v>50</v>
      </c>
      <c r="W7" s="127">
        <v>50</v>
      </c>
      <c r="X7" s="127">
        <v>30</v>
      </c>
      <c r="Y7" s="127" t="s">
        <v>20</v>
      </c>
      <c r="AA7" s="14" t="s">
        <v>33</v>
      </c>
      <c r="AB7" s="44"/>
      <c r="AC7" s="44"/>
      <c r="AD7" s="44"/>
      <c r="AE7" s="44"/>
      <c r="AF7" s="44"/>
      <c r="AG7" s="44"/>
      <c r="AH7" s="44"/>
      <c r="AI7" s="44"/>
      <c r="AJ7" s="44"/>
      <c r="AK7" s="44"/>
      <c r="AM7" s="14"/>
      <c r="AN7" s="44"/>
      <c r="AO7" s="44"/>
      <c r="AP7" s="44"/>
      <c r="AQ7" s="44"/>
      <c r="AR7" s="44"/>
      <c r="AS7" s="44"/>
      <c r="AT7" s="44"/>
      <c r="AU7" s="44"/>
      <c r="AV7" s="44"/>
      <c r="AW7" s="44"/>
    </row>
    <row r="8" spans="3:49" ht="24.95" customHeight="1" x14ac:dyDescent="0.25">
      <c r="C8" s="126" t="s">
        <v>25</v>
      </c>
      <c r="D8" s="127">
        <v>40</v>
      </c>
      <c r="E8" s="127">
        <v>30</v>
      </c>
      <c r="F8" s="127">
        <v>20</v>
      </c>
      <c r="G8" s="127">
        <v>0</v>
      </c>
      <c r="H8" s="127">
        <v>10</v>
      </c>
      <c r="I8" s="127">
        <v>0</v>
      </c>
      <c r="J8" s="127">
        <v>0</v>
      </c>
      <c r="K8" s="127">
        <v>0</v>
      </c>
      <c r="L8" s="127">
        <v>10</v>
      </c>
      <c r="M8" s="127">
        <v>0</v>
      </c>
      <c r="O8" s="126" t="s">
        <v>25</v>
      </c>
      <c r="P8" s="127">
        <v>40</v>
      </c>
      <c r="Q8" s="127">
        <v>30</v>
      </c>
      <c r="R8" s="127">
        <v>20</v>
      </c>
      <c r="S8" s="127" t="s">
        <v>20</v>
      </c>
      <c r="T8" s="127">
        <v>10</v>
      </c>
      <c r="U8" s="127" t="s">
        <v>20</v>
      </c>
      <c r="V8" s="127" t="s">
        <v>20</v>
      </c>
      <c r="W8" s="127" t="s">
        <v>20</v>
      </c>
      <c r="X8" s="127">
        <v>10</v>
      </c>
      <c r="Y8" s="127" t="s">
        <v>20</v>
      </c>
      <c r="AA8" s="14" t="s">
        <v>25</v>
      </c>
      <c r="AB8" s="44">
        <v>40</v>
      </c>
      <c r="AC8" s="44">
        <v>30</v>
      </c>
      <c r="AD8" s="44">
        <v>20</v>
      </c>
      <c r="AE8" s="44"/>
      <c r="AF8" s="44">
        <v>10</v>
      </c>
      <c r="AG8" s="44"/>
      <c r="AH8" s="44"/>
      <c r="AI8" s="44"/>
      <c r="AJ8" s="44">
        <v>10</v>
      </c>
      <c r="AK8" s="44"/>
      <c r="AM8" s="14"/>
      <c r="AN8" s="44"/>
      <c r="AO8" s="44"/>
      <c r="AP8" s="44"/>
      <c r="AQ8" s="44"/>
      <c r="AR8" s="44"/>
      <c r="AS8" s="44"/>
      <c r="AT8" s="44"/>
      <c r="AU8" s="44"/>
      <c r="AV8" s="44"/>
      <c r="AW8" s="44"/>
    </row>
    <row r="9" spans="3:49" ht="24.95" customHeight="1" x14ac:dyDescent="0.25">
      <c r="C9" s="126" t="s">
        <v>22</v>
      </c>
      <c r="D9" s="127">
        <v>25</v>
      </c>
      <c r="E9" s="127">
        <v>50</v>
      </c>
      <c r="F9" s="127">
        <v>1</v>
      </c>
      <c r="G9" s="127"/>
      <c r="H9" s="127">
        <v>15</v>
      </c>
      <c r="I9" s="127">
        <v>15</v>
      </c>
      <c r="J9" s="127">
        <v>25</v>
      </c>
      <c r="K9" s="127">
        <v>25</v>
      </c>
      <c r="L9" s="127">
        <v>15</v>
      </c>
      <c r="M9" s="127"/>
      <c r="O9" s="126" t="s">
        <v>22</v>
      </c>
      <c r="P9" s="127" t="s">
        <v>20</v>
      </c>
      <c r="Q9" s="127" t="s">
        <v>20</v>
      </c>
      <c r="R9" s="127" t="s">
        <v>20</v>
      </c>
      <c r="S9" s="127" t="s">
        <v>20</v>
      </c>
      <c r="T9" s="127" t="s">
        <v>20</v>
      </c>
      <c r="U9" s="127" t="s">
        <v>20</v>
      </c>
      <c r="V9" s="127" t="s">
        <v>20</v>
      </c>
      <c r="W9" s="127" t="s">
        <v>20</v>
      </c>
      <c r="X9" s="127" t="s">
        <v>20</v>
      </c>
      <c r="Y9" s="127" t="s">
        <v>20</v>
      </c>
      <c r="AA9" s="14" t="s">
        <v>22</v>
      </c>
      <c r="AB9" s="44"/>
      <c r="AC9" s="44"/>
      <c r="AD9" s="44"/>
      <c r="AE9" s="44"/>
      <c r="AF9" s="44"/>
      <c r="AG9" s="44"/>
      <c r="AH9" s="44"/>
      <c r="AI9" s="44"/>
      <c r="AJ9" s="44"/>
      <c r="AK9" s="44"/>
      <c r="AM9" s="14"/>
      <c r="AN9" s="44"/>
      <c r="AO9" s="44"/>
      <c r="AP9" s="44"/>
      <c r="AQ9" s="44"/>
      <c r="AR9" s="44"/>
      <c r="AS9" s="44"/>
      <c r="AT9" s="44"/>
      <c r="AU9" s="44"/>
      <c r="AV9" s="44"/>
      <c r="AW9" s="44"/>
    </row>
    <row r="10" spans="3:49" ht="24.95" customHeight="1" x14ac:dyDescent="0.25">
      <c r="C10" s="126" t="s">
        <v>53</v>
      </c>
      <c r="D10" s="127">
        <v>80</v>
      </c>
      <c r="E10" s="127">
        <v>80</v>
      </c>
      <c r="F10" s="127"/>
      <c r="G10" s="127">
        <v>20</v>
      </c>
      <c r="H10" s="127">
        <v>40</v>
      </c>
      <c r="I10" s="127"/>
      <c r="J10" s="127"/>
      <c r="K10" s="127"/>
      <c r="L10" s="127">
        <v>30</v>
      </c>
      <c r="M10" s="127"/>
      <c r="O10" s="126" t="s">
        <v>53</v>
      </c>
      <c r="P10" s="127" t="s">
        <v>20</v>
      </c>
      <c r="Q10" s="127" t="s">
        <v>20</v>
      </c>
      <c r="R10" s="127" t="s">
        <v>20</v>
      </c>
      <c r="S10" s="127" t="s">
        <v>20</v>
      </c>
      <c r="T10" s="127" t="s">
        <v>20</v>
      </c>
      <c r="U10" s="127" t="s">
        <v>20</v>
      </c>
      <c r="V10" s="127" t="s">
        <v>20</v>
      </c>
      <c r="W10" s="127" t="s">
        <v>20</v>
      </c>
      <c r="X10" s="127" t="s">
        <v>20</v>
      </c>
      <c r="Y10" s="127" t="s">
        <v>20</v>
      </c>
      <c r="AA10" s="14" t="s">
        <v>53</v>
      </c>
      <c r="AB10" s="44">
        <v>80</v>
      </c>
      <c r="AC10" s="44">
        <v>80</v>
      </c>
      <c r="AD10" s="44"/>
      <c r="AE10" s="44"/>
      <c r="AF10" s="44"/>
      <c r="AG10" s="44"/>
      <c r="AH10" s="44"/>
      <c r="AI10" s="44"/>
      <c r="AJ10" s="44"/>
      <c r="AK10" s="44"/>
      <c r="AM10" s="14" t="s">
        <v>53</v>
      </c>
      <c r="AN10" s="44">
        <v>80</v>
      </c>
      <c r="AO10" s="44">
        <v>80</v>
      </c>
      <c r="AP10" s="44"/>
      <c r="AQ10" s="44"/>
      <c r="AR10" s="44"/>
      <c r="AS10" s="44"/>
      <c r="AT10" s="44"/>
      <c r="AU10" s="44"/>
      <c r="AV10" s="44"/>
      <c r="AW10" s="44"/>
    </row>
    <row r="11" spans="3:49" ht="24.95" customHeight="1" x14ac:dyDescent="0.25">
      <c r="C11" s="126" t="s">
        <v>43</v>
      </c>
      <c r="D11" s="127">
        <v>100</v>
      </c>
      <c r="E11" s="127">
        <v>100</v>
      </c>
      <c r="F11" s="127"/>
      <c r="G11" s="127"/>
      <c r="H11" s="127">
        <v>100</v>
      </c>
      <c r="I11" s="127"/>
      <c r="J11" s="127"/>
      <c r="K11" s="127"/>
      <c r="L11" s="127"/>
      <c r="M11" s="127"/>
      <c r="O11" s="126" t="s">
        <v>43</v>
      </c>
      <c r="P11" s="127">
        <v>300</v>
      </c>
      <c r="Q11" s="127">
        <v>300</v>
      </c>
      <c r="R11" s="127" t="s">
        <v>20</v>
      </c>
      <c r="S11" s="127" t="s">
        <v>20</v>
      </c>
      <c r="T11" s="127">
        <v>300</v>
      </c>
      <c r="U11" s="127" t="s">
        <v>20</v>
      </c>
      <c r="V11" s="127" t="s">
        <v>20</v>
      </c>
      <c r="W11" s="127" t="s">
        <v>20</v>
      </c>
      <c r="X11" s="127" t="s">
        <v>20</v>
      </c>
      <c r="Y11" s="127" t="s">
        <v>20</v>
      </c>
      <c r="AA11" s="14" t="s">
        <v>43</v>
      </c>
      <c r="AB11" s="44">
        <v>50</v>
      </c>
      <c r="AC11" s="44">
        <v>50</v>
      </c>
      <c r="AD11" s="44"/>
      <c r="AE11" s="44"/>
      <c r="AF11" s="44">
        <v>40</v>
      </c>
      <c r="AG11" s="44"/>
      <c r="AH11" s="44"/>
      <c r="AI11" s="44"/>
      <c r="AJ11" s="44"/>
      <c r="AK11" s="44"/>
      <c r="AM11" s="14" t="s">
        <v>43</v>
      </c>
      <c r="AN11" s="44">
        <v>30</v>
      </c>
      <c r="AO11" s="44">
        <v>50</v>
      </c>
      <c r="AP11" s="44"/>
      <c r="AQ11" s="44"/>
      <c r="AR11" s="44">
        <v>20</v>
      </c>
      <c r="AS11" s="44"/>
      <c r="AT11" s="44"/>
      <c r="AU11" s="44"/>
      <c r="AV11" s="44"/>
      <c r="AW11" s="44"/>
    </row>
    <row r="12" spans="3:49" ht="24.95" customHeight="1" x14ac:dyDescent="0.25">
      <c r="C12" s="126" t="s">
        <v>47</v>
      </c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O12" s="126" t="s">
        <v>47</v>
      </c>
      <c r="P12" s="127" t="s">
        <v>20</v>
      </c>
      <c r="Q12" s="127" t="s">
        <v>20</v>
      </c>
      <c r="R12" s="127" t="s">
        <v>20</v>
      </c>
      <c r="S12" s="127" t="s">
        <v>20</v>
      </c>
      <c r="T12" s="127" t="s">
        <v>20</v>
      </c>
      <c r="U12" s="127" t="s">
        <v>20</v>
      </c>
      <c r="V12" s="127" t="s">
        <v>20</v>
      </c>
      <c r="W12" s="127" t="s">
        <v>20</v>
      </c>
      <c r="X12" s="127" t="s">
        <v>20</v>
      </c>
      <c r="Y12" s="127" t="s">
        <v>20</v>
      </c>
      <c r="AA12" s="14" t="s">
        <v>47</v>
      </c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M12" s="1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spans="3:49" ht="24.95" customHeight="1" x14ac:dyDescent="0.25">
      <c r="C13" s="126" t="s">
        <v>89</v>
      </c>
      <c r="D13" s="127">
        <v>172</v>
      </c>
      <c r="E13" s="127"/>
      <c r="F13" s="127">
        <v>72</v>
      </c>
      <c r="G13" s="127"/>
      <c r="H13" s="127"/>
      <c r="I13" s="127"/>
      <c r="J13" s="127"/>
      <c r="K13" s="127"/>
      <c r="L13" s="127"/>
      <c r="M13" s="127"/>
      <c r="O13" s="126" t="s">
        <v>89</v>
      </c>
      <c r="P13" s="127">
        <v>172</v>
      </c>
      <c r="Q13" s="127" t="s">
        <v>20</v>
      </c>
      <c r="R13" s="127">
        <v>72</v>
      </c>
      <c r="S13" s="127" t="s">
        <v>20</v>
      </c>
      <c r="T13" s="127" t="s">
        <v>20</v>
      </c>
      <c r="U13" s="127" t="s">
        <v>20</v>
      </c>
      <c r="V13" s="127" t="s">
        <v>20</v>
      </c>
      <c r="W13" s="127" t="s">
        <v>20</v>
      </c>
      <c r="X13" s="127" t="s">
        <v>20</v>
      </c>
      <c r="Y13" s="127" t="s">
        <v>20</v>
      </c>
      <c r="AA13" s="14" t="s">
        <v>89</v>
      </c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M13" s="14"/>
      <c r="AN13" s="44"/>
      <c r="AO13" s="44"/>
      <c r="AP13" s="44"/>
      <c r="AQ13" s="44"/>
      <c r="AR13" s="44"/>
      <c r="AS13" s="44"/>
      <c r="AT13" s="44"/>
      <c r="AU13" s="44"/>
      <c r="AV13" s="44"/>
      <c r="AW13" s="44"/>
    </row>
    <row r="14" spans="3:49" ht="24.95" customHeight="1" x14ac:dyDescent="0.25">
      <c r="C14" s="126" t="s">
        <v>54</v>
      </c>
      <c r="D14" s="127">
        <v>5</v>
      </c>
      <c r="E14" s="127"/>
      <c r="F14" s="127"/>
      <c r="G14" s="127"/>
      <c r="H14" s="127"/>
      <c r="I14" s="127"/>
      <c r="J14" s="127"/>
      <c r="K14" s="127"/>
      <c r="L14" s="127"/>
      <c r="M14" s="127"/>
      <c r="O14" s="126" t="s">
        <v>54</v>
      </c>
      <c r="P14" s="127" t="s">
        <v>20</v>
      </c>
      <c r="Q14" s="127" t="s">
        <v>20</v>
      </c>
      <c r="R14" s="127" t="s">
        <v>20</v>
      </c>
      <c r="S14" s="127" t="s">
        <v>20</v>
      </c>
      <c r="T14" s="127" t="s">
        <v>20</v>
      </c>
      <c r="U14" s="127" t="s">
        <v>20</v>
      </c>
      <c r="V14" s="127" t="s">
        <v>20</v>
      </c>
      <c r="W14" s="127" t="s">
        <v>20</v>
      </c>
      <c r="X14" s="127" t="s">
        <v>20</v>
      </c>
      <c r="Y14" s="127" t="s">
        <v>20</v>
      </c>
      <c r="AA14" s="14" t="s">
        <v>54</v>
      </c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M14" s="14"/>
      <c r="AN14" s="44"/>
      <c r="AO14" s="44"/>
      <c r="AP14" s="44"/>
      <c r="AQ14" s="44"/>
      <c r="AR14" s="44"/>
      <c r="AS14" s="44"/>
      <c r="AT14" s="44"/>
      <c r="AU14" s="44"/>
      <c r="AV14" s="44"/>
      <c r="AW14" s="44"/>
    </row>
    <row r="15" spans="3:49" ht="24.95" customHeight="1" x14ac:dyDescent="0.25">
      <c r="C15" s="126" t="s">
        <v>90</v>
      </c>
      <c r="D15" s="127">
        <v>30</v>
      </c>
      <c r="E15" s="127">
        <v>30</v>
      </c>
      <c r="F15" s="127">
        <v>40</v>
      </c>
      <c r="G15" s="127">
        <v>0</v>
      </c>
      <c r="H15" s="127">
        <v>20</v>
      </c>
      <c r="I15" s="127">
        <v>30</v>
      </c>
      <c r="J15" s="127">
        <v>40</v>
      </c>
      <c r="K15" s="127">
        <v>40</v>
      </c>
      <c r="L15" s="127">
        <v>30</v>
      </c>
      <c r="M15" s="127">
        <v>50</v>
      </c>
      <c r="O15" s="126" t="s">
        <v>90</v>
      </c>
      <c r="P15" s="127" t="s">
        <v>20</v>
      </c>
      <c r="Q15" s="127" t="s">
        <v>20</v>
      </c>
      <c r="R15" s="127" t="s">
        <v>20</v>
      </c>
      <c r="S15" s="127" t="s">
        <v>20</v>
      </c>
      <c r="T15" s="127" t="s">
        <v>20</v>
      </c>
      <c r="U15" s="127" t="s">
        <v>20</v>
      </c>
      <c r="V15" s="127" t="s">
        <v>20</v>
      </c>
      <c r="W15" s="127" t="s">
        <v>20</v>
      </c>
      <c r="X15" s="127" t="s">
        <v>20</v>
      </c>
      <c r="Y15" s="127" t="s">
        <v>20</v>
      </c>
      <c r="AA15" s="14" t="s">
        <v>90</v>
      </c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M15" s="14"/>
      <c r="AN15" s="44"/>
      <c r="AO15" s="44"/>
      <c r="AP15" s="44"/>
      <c r="AQ15" s="44"/>
      <c r="AR15" s="44"/>
      <c r="AS15" s="44"/>
      <c r="AT15" s="44"/>
      <c r="AU15" s="44"/>
      <c r="AV15" s="44"/>
      <c r="AW15" s="44"/>
    </row>
    <row r="16" spans="3:49" ht="24.95" customHeight="1" x14ac:dyDescent="0.25">
      <c r="C16" s="126" t="s">
        <v>21</v>
      </c>
      <c r="D16" s="127">
        <v>10</v>
      </c>
      <c r="E16" s="127">
        <v>10</v>
      </c>
      <c r="F16" s="127">
        <v>5</v>
      </c>
      <c r="G16" s="127">
        <v>10</v>
      </c>
      <c r="H16" s="127">
        <v>10</v>
      </c>
      <c r="I16" s="127">
        <v>5</v>
      </c>
      <c r="J16" s="127">
        <v>5</v>
      </c>
      <c r="K16" s="127">
        <v>12</v>
      </c>
      <c r="L16" s="127">
        <v>10</v>
      </c>
      <c r="M16" s="127">
        <v>0</v>
      </c>
      <c r="O16" s="126" t="s">
        <v>21</v>
      </c>
      <c r="P16" s="127">
        <v>10</v>
      </c>
      <c r="Q16" s="127">
        <v>10</v>
      </c>
      <c r="R16" s="127">
        <v>5</v>
      </c>
      <c r="S16" s="127">
        <v>10</v>
      </c>
      <c r="T16" s="127">
        <v>5</v>
      </c>
      <c r="U16" s="127">
        <v>5</v>
      </c>
      <c r="V16" s="127">
        <v>5</v>
      </c>
      <c r="W16" s="127">
        <v>5</v>
      </c>
      <c r="X16" s="127">
        <v>5</v>
      </c>
      <c r="Y16" s="127" t="s">
        <v>20</v>
      </c>
      <c r="AA16" s="14" t="s">
        <v>21</v>
      </c>
      <c r="AB16" s="44">
        <v>10</v>
      </c>
      <c r="AC16" s="44">
        <v>10</v>
      </c>
      <c r="AD16" s="44">
        <v>5</v>
      </c>
      <c r="AE16" s="44">
        <v>10</v>
      </c>
      <c r="AF16" s="44">
        <v>5</v>
      </c>
      <c r="AG16" s="44">
        <v>5</v>
      </c>
      <c r="AH16" s="44">
        <v>5</v>
      </c>
      <c r="AI16" s="44">
        <v>5</v>
      </c>
      <c r="AJ16" s="44">
        <v>5</v>
      </c>
      <c r="AK16" s="44"/>
      <c r="AM16" s="14" t="s">
        <v>21</v>
      </c>
      <c r="AN16" s="44">
        <v>10</v>
      </c>
      <c r="AO16" s="44">
        <v>10</v>
      </c>
      <c r="AP16" s="44">
        <v>5</v>
      </c>
      <c r="AQ16" s="44">
        <v>10</v>
      </c>
      <c r="AR16" s="44">
        <v>5</v>
      </c>
      <c r="AS16" s="44">
        <v>5</v>
      </c>
      <c r="AT16" s="44">
        <v>5</v>
      </c>
      <c r="AU16" s="44">
        <v>5</v>
      </c>
      <c r="AV16" s="44">
        <v>5</v>
      </c>
      <c r="AW16" s="44"/>
    </row>
    <row r="17" spans="3:50" ht="24.95" customHeight="1" x14ac:dyDescent="0.25">
      <c r="C17" s="126" t="s">
        <v>44</v>
      </c>
      <c r="D17" s="127">
        <v>30</v>
      </c>
      <c r="E17" s="127"/>
      <c r="F17" s="127">
        <v>0</v>
      </c>
      <c r="G17" s="127"/>
      <c r="H17" s="127"/>
      <c r="I17" s="127"/>
      <c r="J17" s="127"/>
      <c r="K17" s="127"/>
      <c r="L17" s="127"/>
      <c r="M17" s="127"/>
      <c r="O17" s="126" t="s">
        <v>44</v>
      </c>
      <c r="P17" s="127">
        <v>20</v>
      </c>
      <c r="Q17" s="127" t="s">
        <v>20</v>
      </c>
      <c r="R17" s="127" t="s">
        <v>20</v>
      </c>
      <c r="S17" s="127" t="s">
        <v>20</v>
      </c>
      <c r="T17" s="127" t="s">
        <v>20</v>
      </c>
      <c r="U17" s="127" t="s">
        <v>20</v>
      </c>
      <c r="V17" s="127" t="s">
        <v>20</v>
      </c>
      <c r="W17" s="127" t="s">
        <v>20</v>
      </c>
      <c r="X17" s="127" t="s">
        <v>20</v>
      </c>
      <c r="Y17" s="127" t="s">
        <v>20</v>
      </c>
      <c r="AA17" s="14" t="s">
        <v>44</v>
      </c>
      <c r="AB17" s="44">
        <v>25</v>
      </c>
      <c r="AC17" s="44">
        <v>20</v>
      </c>
      <c r="AD17" s="44">
        <v>25</v>
      </c>
      <c r="AE17" s="44"/>
      <c r="AF17" s="44"/>
      <c r="AG17" s="44"/>
      <c r="AH17" s="44"/>
      <c r="AI17" s="44"/>
      <c r="AJ17" s="44"/>
      <c r="AK17" s="44"/>
      <c r="AM17" s="14" t="s">
        <v>44</v>
      </c>
      <c r="AN17" s="44">
        <v>23</v>
      </c>
      <c r="AO17" s="44">
        <v>2</v>
      </c>
      <c r="AP17" s="44">
        <v>3</v>
      </c>
      <c r="AQ17" s="44"/>
      <c r="AR17" s="44"/>
      <c r="AS17" s="44"/>
      <c r="AT17" s="44"/>
      <c r="AU17" s="44"/>
      <c r="AV17" s="44"/>
      <c r="AW17" s="44"/>
    </row>
    <row r="18" spans="3:50" ht="24.95" customHeight="1" x14ac:dyDescent="0.25">
      <c r="C18" s="126" t="s">
        <v>26</v>
      </c>
      <c r="D18" s="127">
        <v>120</v>
      </c>
      <c r="E18" s="127">
        <v>100</v>
      </c>
      <c r="F18" s="127">
        <v>100</v>
      </c>
      <c r="G18" s="127">
        <v>100</v>
      </c>
      <c r="H18" s="127">
        <v>50</v>
      </c>
      <c r="I18" s="127">
        <v>200</v>
      </c>
      <c r="J18" s="127">
        <v>0</v>
      </c>
      <c r="K18" s="127">
        <v>0</v>
      </c>
      <c r="L18" s="127">
        <v>50</v>
      </c>
      <c r="M18" s="127">
        <v>0</v>
      </c>
      <c r="O18" s="126" t="s">
        <v>26</v>
      </c>
      <c r="P18" s="127" t="s">
        <v>20</v>
      </c>
      <c r="Q18" s="127" t="s">
        <v>20</v>
      </c>
      <c r="R18" s="127" t="s">
        <v>20</v>
      </c>
      <c r="S18" s="127" t="s">
        <v>20</v>
      </c>
      <c r="T18" s="127" t="s">
        <v>20</v>
      </c>
      <c r="U18" s="127" t="s">
        <v>20</v>
      </c>
      <c r="V18" s="127" t="s">
        <v>20</v>
      </c>
      <c r="W18" s="127" t="s">
        <v>20</v>
      </c>
      <c r="X18" s="127" t="s">
        <v>20</v>
      </c>
      <c r="Y18" s="127" t="s">
        <v>20</v>
      </c>
      <c r="AA18" s="14" t="s">
        <v>26</v>
      </c>
      <c r="AB18" s="44">
        <v>30</v>
      </c>
      <c r="AC18" s="44">
        <v>30</v>
      </c>
      <c r="AD18" s="44">
        <v>30</v>
      </c>
      <c r="AE18" s="44"/>
      <c r="AF18" s="44">
        <v>30</v>
      </c>
      <c r="AG18" s="44"/>
      <c r="AH18" s="44"/>
      <c r="AI18" s="44"/>
      <c r="AJ18" s="44">
        <v>30</v>
      </c>
      <c r="AK18" s="44"/>
      <c r="AM18" s="14"/>
      <c r="AN18" s="44"/>
      <c r="AO18" s="44"/>
      <c r="AP18" s="44"/>
      <c r="AQ18" s="44"/>
      <c r="AR18" s="44"/>
      <c r="AS18" s="44"/>
      <c r="AT18" s="44"/>
      <c r="AU18" s="44"/>
      <c r="AV18" s="44"/>
      <c r="AW18" s="44"/>
    </row>
    <row r="19" spans="3:50" ht="24.95" customHeight="1" x14ac:dyDescent="0.25">
      <c r="C19" s="126" t="s">
        <v>51</v>
      </c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O19" s="126" t="s">
        <v>51</v>
      </c>
      <c r="P19" s="127" t="s">
        <v>20</v>
      </c>
      <c r="Q19" s="127" t="s">
        <v>20</v>
      </c>
      <c r="R19" s="127" t="s">
        <v>20</v>
      </c>
      <c r="S19" s="127" t="s">
        <v>20</v>
      </c>
      <c r="T19" s="127" t="s">
        <v>20</v>
      </c>
      <c r="U19" s="127" t="s">
        <v>20</v>
      </c>
      <c r="V19" s="127" t="s">
        <v>20</v>
      </c>
      <c r="W19" s="127" t="s">
        <v>20</v>
      </c>
      <c r="X19" s="127" t="s">
        <v>20</v>
      </c>
      <c r="Y19" s="127" t="s">
        <v>20</v>
      </c>
      <c r="AA19" s="14" t="s">
        <v>51</v>
      </c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M19" s="14"/>
      <c r="AN19" s="44"/>
      <c r="AO19" s="44"/>
      <c r="AP19" s="44"/>
      <c r="AQ19" s="44"/>
      <c r="AR19" s="44"/>
      <c r="AS19" s="44"/>
      <c r="AT19" s="44"/>
      <c r="AU19" s="44"/>
      <c r="AV19" s="44"/>
      <c r="AW19" s="44"/>
    </row>
    <row r="20" spans="3:50" ht="24.95" customHeight="1" x14ac:dyDescent="0.25">
      <c r="C20" s="126" t="s">
        <v>32</v>
      </c>
      <c r="D20" s="127">
        <v>10</v>
      </c>
      <c r="E20" s="127">
        <v>50</v>
      </c>
      <c r="F20" s="127">
        <v>10</v>
      </c>
      <c r="G20" s="127">
        <v>0</v>
      </c>
      <c r="H20" s="127">
        <v>5</v>
      </c>
      <c r="I20" s="127">
        <v>0</v>
      </c>
      <c r="J20" s="127">
        <v>10</v>
      </c>
      <c r="K20" s="127">
        <v>10</v>
      </c>
      <c r="L20" s="127">
        <v>10</v>
      </c>
      <c r="M20" s="127">
        <v>0</v>
      </c>
      <c r="O20" s="126" t="s">
        <v>32</v>
      </c>
      <c r="P20" s="127">
        <v>10</v>
      </c>
      <c r="Q20" s="127">
        <v>50</v>
      </c>
      <c r="R20" s="127">
        <v>10</v>
      </c>
      <c r="S20" s="127" t="s">
        <v>20</v>
      </c>
      <c r="T20" s="127">
        <v>5</v>
      </c>
      <c r="U20" s="127"/>
      <c r="V20" s="127">
        <v>10</v>
      </c>
      <c r="W20" s="127">
        <v>10</v>
      </c>
      <c r="X20" s="127">
        <v>10</v>
      </c>
      <c r="Y20" s="127" t="s">
        <v>20</v>
      </c>
      <c r="AA20" s="14" t="s">
        <v>32</v>
      </c>
      <c r="AB20" s="44">
        <v>30</v>
      </c>
      <c r="AC20" s="44">
        <v>50</v>
      </c>
      <c r="AD20" s="44">
        <v>30</v>
      </c>
      <c r="AE20" s="44"/>
      <c r="AF20" s="44">
        <v>35</v>
      </c>
      <c r="AG20" s="44"/>
      <c r="AH20" s="44">
        <v>30</v>
      </c>
      <c r="AI20" s="44">
        <v>40</v>
      </c>
      <c r="AJ20" s="44">
        <v>15</v>
      </c>
      <c r="AK20" s="44"/>
      <c r="AM20" s="14" t="s">
        <v>32</v>
      </c>
      <c r="AN20" s="44">
        <v>30</v>
      </c>
      <c r="AO20" s="44">
        <v>50</v>
      </c>
      <c r="AP20" s="44">
        <v>30</v>
      </c>
      <c r="AQ20" s="44"/>
      <c r="AR20" s="44">
        <v>35</v>
      </c>
      <c r="AS20" s="44"/>
      <c r="AT20" s="44">
        <v>30</v>
      </c>
      <c r="AU20" s="44">
        <v>40</v>
      </c>
      <c r="AV20" s="44">
        <v>15</v>
      </c>
      <c r="AW20" s="44"/>
    </row>
    <row r="21" spans="3:50" ht="24.95" customHeight="1" x14ac:dyDescent="0.25">
      <c r="C21" s="126" t="s">
        <v>60</v>
      </c>
      <c r="D21" s="127">
        <v>50</v>
      </c>
      <c r="E21" s="127">
        <v>50</v>
      </c>
      <c r="F21" s="127">
        <v>0</v>
      </c>
      <c r="G21" s="127">
        <v>20</v>
      </c>
      <c r="H21" s="127">
        <v>0</v>
      </c>
      <c r="I21" s="127">
        <v>0</v>
      </c>
      <c r="J21" s="127">
        <v>0</v>
      </c>
      <c r="K21" s="127">
        <v>20</v>
      </c>
      <c r="L21" s="127">
        <v>50</v>
      </c>
      <c r="M21" s="127">
        <v>0</v>
      </c>
      <c r="O21" s="126" t="s">
        <v>60</v>
      </c>
      <c r="P21" s="127">
        <v>50</v>
      </c>
      <c r="Q21" s="127">
        <v>50</v>
      </c>
      <c r="R21" s="127" t="s">
        <v>20</v>
      </c>
      <c r="S21" s="127">
        <v>20</v>
      </c>
      <c r="T21" s="127" t="s">
        <v>20</v>
      </c>
      <c r="U21" s="127" t="s">
        <v>20</v>
      </c>
      <c r="V21" s="127" t="s">
        <v>20</v>
      </c>
      <c r="W21" s="127">
        <v>20</v>
      </c>
      <c r="X21" s="127">
        <v>50</v>
      </c>
      <c r="Y21" s="127" t="s">
        <v>20</v>
      </c>
      <c r="AA21" s="14" t="s">
        <v>60</v>
      </c>
      <c r="AB21" s="44">
        <v>70</v>
      </c>
      <c r="AC21" s="44">
        <v>50</v>
      </c>
      <c r="AD21" s="44"/>
      <c r="AE21" s="44">
        <v>20</v>
      </c>
      <c r="AF21" s="44"/>
      <c r="AG21" s="44"/>
      <c r="AH21" s="44"/>
      <c r="AI21" s="44">
        <v>99</v>
      </c>
      <c r="AJ21" s="44">
        <v>50</v>
      </c>
      <c r="AK21" s="44"/>
      <c r="AM21" s="14" t="s">
        <v>60</v>
      </c>
      <c r="AN21" s="44">
        <v>70</v>
      </c>
      <c r="AO21" s="44">
        <v>50</v>
      </c>
      <c r="AP21" s="44"/>
      <c r="AQ21" s="44">
        <v>20</v>
      </c>
      <c r="AR21" s="44"/>
      <c r="AS21" s="44"/>
      <c r="AT21" s="44"/>
      <c r="AU21" s="44">
        <v>99</v>
      </c>
      <c r="AV21" s="44">
        <v>50</v>
      </c>
      <c r="AW21" s="44"/>
    </row>
    <row r="22" spans="3:50" ht="24.95" customHeight="1" x14ac:dyDescent="0.25">
      <c r="C22" s="126" t="s">
        <v>52</v>
      </c>
      <c r="D22" s="127">
        <v>30</v>
      </c>
      <c r="E22" s="127">
        <v>50</v>
      </c>
      <c r="F22" s="127">
        <v>0</v>
      </c>
      <c r="G22" s="127"/>
      <c r="H22" s="127">
        <v>30</v>
      </c>
      <c r="I22" s="127"/>
      <c r="J22" s="127"/>
      <c r="K22" s="127"/>
      <c r="L22" s="127">
        <v>50</v>
      </c>
      <c r="M22" s="127">
        <v>0</v>
      </c>
      <c r="O22" s="126" t="s">
        <v>52</v>
      </c>
      <c r="P22" s="127">
        <v>30</v>
      </c>
      <c r="Q22" s="127">
        <v>50</v>
      </c>
      <c r="R22" s="127" t="s">
        <v>20</v>
      </c>
      <c r="S22" s="127" t="s">
        <v>20</v>
      </c>
      <c r="T22" s="127">
        <v>30</v>
      </c>
      <c r="U22" s="127" t="s">
        <v>20</v>
      </c>
      <c r="V22" s="127" t="s">
        <v>20</v>
      </c>
      <c r="W22" s="127" t="s">
        <v>20</v>
      </c>
      <c r="X22" s="127">
        <v>100</v>
      </c>
      <c r="Y22" s="127" t="s">
        <v>20</v>
      </c>
      <c r="AA22" s="14" t="s">
        <v>52</v>
      </c>
      <c r="AB22" s="44">
        <v>31</v>
      </c>
      <c r="AC22" s="44">
        <v>60</v>
      </c>
      <c r="AD22" s="44"/>
      <c r="AE22" s="44"/>
      <c r="AF22" s="44">
        <v>31</v>
      </c>
      <c r="AG22" s="44"/>
      <c r="AH22" s="44"/>
      <c r="AI22" s="44"/>
      <c r="AJ22" s="44">
        <v>100</v>
      </c>
      <c r="AK22" s="44"/>
      <c r="AM22" s="14" t="s">
        <v>52</v>
      </c>
      <c r="AN22" s="44">
        <v>31</v>
      </c>
      <c r="AO22" s="44">
        <v>60</v>
      </c>
      <c r="AP22" s="44"/>
      <c r="AQ22" s="44"/>
      <c r="AR22" s="44">
        <v>43</v>
      </c>
      <c r="AS22" s="44"/>
      <c r="AT22" s="44"/>
      <c r="AU22" s="44"/>
      <c r="AV22" s="44">
        <v>77</v>
      </c>
      <c r="AW22" s="44"/>
    </row>
    <row r="23" spans="3:50" ht="24.95" customHeight="1" x14ac:dyDescent="0.25">
      <c r="C23" s="126" t="s">
        <v>36</v>
      </c>
      <c r="D23" s="127">
        <v>60</v>
      </c>
      <c r="E23" s="127">
        <v>40</v>
      </c>
      <c r="F23" s="127">
        <v>0</v>
      </c>
      <c r="G23" s="127">
        <v>100</v>
      </c>
      <c r="H23" s="127">
        <v>40</v>
      </c>
      <c r="I23" s="127">
        <v>100</v>
      </c>
      <c r="J23" s="127">
        <v>100</v>
      </c>
      <c r="K23" s="127">
        <v>100</v>
      </c>
      <c r="L23" s="127">
        <v>20</v>
      </c>
      <c r="M23" s="127">
        <v>0</v>
      </c>
      <c r="O23" s="126" t="s">
        <v>36</v>
      </c>
      <c r="P23" s="127">
        <v>100</v>
      </c>
      <c r="Q23" s="127">
        <v>100</v>
      </c>
      <c r="R23" s="127" t="s">
        <v>20</v>
      </c>
      <c r="S23" s="127">
        <v>100</v>
      </c>
      <c r="T23" s="127">
        <v>20</v>
      </c>
      <c r="U23" s="127">
        <v>100</v>
      </c>
      <c r="V23" s="127">
        <v>100</v>
      </c>
      <c r="W23" s="127">
        <v>100</v>
      </c>
      <c r="X23" s="127">
        <v>20</v>
      </c>
      <c r="Y23" s="127">
        <v>0</v>
      </c>
      <c r="AA23" s="14" t="s">
        <v>36</v>
      </c>
      <c r="AB23" s="44">
        <v>100</v>
      </c>
      <c r="AC23" s="44">
        <v>100</v>
      </c>
      <c r="AD23" s="44"/>
      <c r="AE23" s="44">
        <v>100</v>
      </c>
      <c r="AF23" s="44">
        <v>20</v>
      </c>
      <c r="AG23" s="44">
        <v>100</v>
      </c>
      <c r="AH23" s="44">
        <v>100</v>
      </c>
      <c r="AI23" s="44">
        <v>100</v>
      </c>
      <c r="AJ23" s="44">
        <v>20</v>
      </c>
      <c r="AK23" s="44">
        <v>20</v>
      </c>
      <c r="AM23" s="14" t="s">
        <v>36</v>
      </c>
      <c r="AN23" s="44">
        <v>100</v>
      </c>
      <c r="AO23" s="44">
        <v>100</v>
      </c>
      <c r="AP23" s="44"/>
      <c r="AQ23" s="44">
        <v>100</v>
      </c>
      <c r="AR23" s="44">
        <v>20</v>
      </c>
      <c r="AS23" s="44">
        <v>100</v>
      </c>
      <c r="AT23" s="44">
        <v>100</v>
      </c>
      <c r="AU23" s="44">
        <v>100</v>
      </c>
      <c r="AV23" s="44">
        <v>20</v>
      </c>
      <c r="AW23" s="44">
        <v>20</v>
      </c>
    </row>
    <row r="24" spans="3:50" ht="24.95" customHeight="1" x14ac:dyDescent="0.25">
      <c r="C24" s="126" t="s">
        <v>45</v>
      </c>
      <c r="D24" s="127">
        <v>80</v>
      </c>
      <c r="E24" s="127">
        <v>80</v>
      </c>
      <c r="F24" s="127"/>
      <c r="G24" s="127">
        <v>80</v>
      </c>
      <c r="H24" s="127">
        <v>80</v>
      </c>
      <c r="I24" s="127">
        <v>80</v>
      </c>
      <c r="J24" s="127"/>
      <c r="K24" s="127"/>
      <c r="L24" s="127">
        <v>80</v>
      </c>
      <c r="M24" s="127"/>
      <c r="O24" s="126" t="s">
        <v>45</v>
      </c>
      <c r="P24" s="127">
        <v>100</v>
      </c>
      <c r="Q24" s="127">
        <v>100</v>
      </c>
      <c r="R24" s="127" t="s">
        <v>20</v>
      </c>
      <c r="S24" s="127">
        <v>100</v>
      </c>
      <c r="T24" s="127">
        <v>100</v>
      </c>
      <c r="U24" s="127">
        <v>100</v>
      </c>
      <c r="V24" s="127" t="s">
        <v>20</v>
      </c>
      <c r="W24" s="127" t="s">
        <v>20</v>
      </c>
      <c r="X24" s="127">
        <v>80</v>
      </c>
      <c r="Y24" s="127" t="s">
        <v>20</v>
      </c>
      <c r="AA24" s="14" t="s">
        <v>45</v>
      </c>
      <c r="AB24" s="44">
        <v>100</v>
      </c>
      <c r="AC24" s="44">
        <v>100</v>
      </c>
      <c r="AD24" s="44"/>
      <c r="AE24" s="44">
        <v>100</v>
      </c>
      <c r="AF24" s="44">
        <v>100</v>
      </c>
      <c r="AG24" s="44">
        <v>100</v>
      </c>
      <c r="AH24" s="44"/>
      <c r="AI24" s="44"/>
      <c r="AJ24" s="44">
        <v>80</v>
      </c>
      <c r="AK24" s="44"/>
      <c r="AM24" s="14" t="s">
        <v>45</v>
      </c>
      <c r="AN24" s="44">
        <v>70</v>
      </c>
      <c r="AO24" s="44">
        <v>60</v>
      </c>
      <c r="AP24" s="44">
        <v>75</v>
      </c>
      <c r="AQ24" s="44">
        <v>80</v>
      </c>
      <c r="AR24" s="44">
        <v>40</v>
      </c>
      <c r="AS24" s="44"/>
      <c r="AT24" s="44">
        <v>90</v>
      </c>
      <c r="AU24" s="44">
        <v>90</v>
      </c>
      <c r="AV24" s="44">
        <v>30</v>
      </c>
      <c r="AW24" s="44"/>
    </row>
    <row r="25" spans="3:50" ht="24.95" customHeight="1" x14ac:dyDescent="0.25">
      <c r="C25" s="126" t="s">
        <v>42</v>
      </c>
      <c r="D25" s="127">
        <v>50</v>
      </c>
      <c r="E25" s="127">
        <v>30</v>
      </c>
      <c r="F25" s="127">
        <v>40</v>
      </c>
      <c r="G25" s="127">
        <v>0</v>
      </c>
      <c r="H25" s="127">
        <v>10</v>
      </c>
      <c r="I25" s="127">
        <v>200</v>
      </c>
      <c r="J25" s="127">
        <v>500</v>
      </c>
      <c r="K25" s="127">
        <v>500</v>
      </c>
      <c r="L25" s="127">
        <v>10</v>
      </c>
      <c r="M25" s="127">
        <v>0</v>
      </c>
      <c r="O25" s="126" t="s">
        <v>42</v>
      </c>
      <c r="P25" s="127">
        <v>30</v>
      </c>
      <c r="Q25" s="127">
        <v>30</v>
      </c>
      <c r="R25" s="127">
        <v>40</v>
      </c>
      <c r="S25" s="127" t="s">
        <v>20</v>
      </c>
      <c r="T25" s="127">
        <v>10</v>
      </c>
      <c r="U25" s="127">
        <v>40</v>
      </c>
      <c r="V25" s="127">
        <v>500</v>
      </c>
      <c r="W25" s="127">
        <v>500</v>
      </c>
      <c r="X25" s="127">
        <v>10</v>
      </c>
      <c r="Y25" s="127" t="s">
        <v>20</v>
      </c>
      <c r="AA25" s="14" t="s">
        <v>42</v>
      </c>
      <c r="AB25" s="44">
        <v>30</v>
      </c>
      <c r="AC25" s="44">
        <v>30</v>
      </c>
      <c r="AD25" s="44">
        <v>40</v>
      </c>
      <c r="AE25" s="44"/>
      <c r="AF25" s="44">
        <v>10</v>
      </c>
      <c r="AG25" s="44">
        <v>40</v>
      </c>
      <c r="AH25" s="44">
        <v>40</v>
      </c>
      <c r="AI25" s="44">
        <v>40</v>
      </c>
      <c r="AJ25" s="44">
        <v>10</v>
      </c>
      <c r="AK25" s="44"/>
      <c r="AM25" s="14"/>
      <c r="AN25" s="44"/>
      <c r="AO25" s="44"/>
      <c r="AP25" s="44"/>
      <c r="AQ25" s="44"/>
      <c r="AR25" s="44"/>
      <c r="AS25" s="44"/>
      <c r="AT25" s="44"/>
      <c r="AU25" s="44"/>
      <c r="AV25" s="44"/>
      <c r="AW25" s="44"/>
    </row>
    <row r="26" spans="3:50" ht="24.95" customHeight="1" x14ac:dyDescent="0.25">
      <c r="C26" s="126" t="s">
        <v>31</v>
      </c>
      <c r="D26" s="127">
        <v>10</v>
      </c>
      <c r="E26" s="127">
        <v>20</v>
      </c>
      <c r="F26" s="127">
        <v>10</v>
      </c>
      <c r="G26" s="127"/>
      <c r="H26" s="127"/>
      <c r="I26" s="127"/>
      <c r="J26" s="127">
        <v>40</v>
      </c>
      <c r="K26" s="127">
        <v>41</v>
      </c>
      <c r="L26" s="127"/>
      <c r="M26" s="127"/>
      <c r="O26" s="126" t="s">
        <v>31</v>
      </c>
      <c r="P26" s="127">
        <v>20</v>
      </c>
      <c r="Q26" s="127">
        <v>20</v>
      </c>
      <c r="R26" s="127">
        <v>20</v>
      </c>
      <c r="S26" s="127" t="s">
        <v>20</v>
      </c>
      <c r="T26" s="127" t="s">
        <v>20</v>
      </c>
      <c r="U26" s="127" t="s">
        <v>20</v>
      </c>
      <c r="V26" s="127">
        <v>40</v>
      </c>
      <c r="W26" s="127">
        <v>41</v>
      </c>
      <c r="X26" s="127" t="s">
        <v>20</v>
      </c>
      <c r="Y26" s="127" t="s">
        <v>20</v>
      </c>
      <c r="AA26" s="14" t="s">
        <v>31</v>
      </c>
      <c r="AB26" s="44">
        <v>30</v>
      </c>
      <c r="AC26" s="44">
        <v>30</v>
      </c>
      <c r="AD26" s="44">
        <v>30</v>
      </c>
      <c r="AE26" s="44"/>
      <c r="AF26" s="44"/>
      <c r="AG26" s="44"/>
      <c r="AH26" s="44">
        <v>40</v>
      </c>
      <c r="AI26" s="44">
        <v>41</v>
      </c>
      <c r="AJ26" s="44"/>
      <c r="AK26" s="44"/>
      <c r="AM26" s="14" t="s">
        <v>31</v>
      </c>
      <c r="AN26" s="44">
        <v>30</v>
      </c>
      <c r="AO26" s="44">
        <v>30</v>
      </c>
      <c r="AP26" s="44">
        <v>30</v>
      </c>
      <c r="AQ26" s="44"/>
      <c r="AR26" s="44"/>
      <c r="AS26" s="44"/>
      <c r="AT26" s="44">
        <v>40</v>
      </c>
      <c r="AU26" s="44">
        <v>41</v>
      </c>
      <c r="AV26" s="44"/>
      <c r="AW26" s="44"/>
    </row>
    <row r="27" spans="3:50" ht="24.95" customHeight="1" x14ac:dyDescent="0.25">
      <c r="C27" s="126" t="s">
        <v>49</v>
      </c>
      <c r="D27" s="127">
        <v>50</v>
      </c>
      <c r="E27" s="127">
        <v>30</v>
      </c>
      <c r="F27" s="127"/>
      <c r="G27" s="127"/>
      <c r="H27" s="127">
        <v>30</v>
      </c>
      <c r="I27" s="127"/>
      <c r="J27" s="127"/>
      <c r="K27" s="127"/>
      <c r="L27" s="127"/>
      <c r="M27" s="127"/>
      <c r="O27" s="126" t="s">
        <v>49</v>
      </c>
      <c r="P27" s="127">
        <v>50</v>
      </c>
      <c r="Q27" s="127">
        <v>30</v>
      </c>
      <c r="R27" s="127" t="s">
        <v>20</v>
      </c>
      <c r="S27" s="127" t="s">
        <v>20</v>
      </c>
      <c r="T27" s="127">
        <v>30</v>
      </c>
      <c r="U27" s="127" t="s">
        <v>20</v>
      </c>
      <c r="V27" s="127" t="s">
        <v>20</v>
      </c>
      <c r="W27" s="127" t="s">
        <v>20</v>
      </c>
      <c r="X27" s="127" t="s">
        <v>20</v>
      </c>
      <c r="Y27" s="127" t="s">
        <v>20</v>
      </c>
      <c r="AA27" s="14" t="s">
        <v>49</v>
      </c>
      <c r="AB27" s="44">
        <v>1</v>
      </c>
      <c r="AC27" s="44">
        <v>20</v>
      </c>
      <c r="AD27" s="44"/>
      <c r="AE27" s="44"/>
      <c r="AF27" s="44">
        <v>20</v>
      </c>
      <c r="AG27" s="44"/>
      <c r="AH27" s="44"/>
      <c r="AI27" s="44"/>
      <c r="AJ27" s="44"/>
      <c r="AK27" s="44"/>
      <c r="AM27" s="14"/>
      <c r="AN27" s="44"/>
      <c r="AO27" s="44"/>
      <c r="AP27" s="44"/>
      <c r="AQ27" s="44"/>
      <c r="AR27" s="44"/>
      <c r="AS27" s="44"/>
      <c r="AT27" s="44"/>
      <c r="AU27" s="44"/>
      <c r="AV27" s="44"/>
      <c r="AW27" s="44"/>
    </row>
    <row r="28" spans="3:50" ht="24.95" customHeight="1" x14ac:dyDescent="0.25">
      <c r="C28" s="126" t="s">
        <v>46</v>
      </c>
      <c r="D28" s="127">
        <v>100</v>
      </c>
      <c r="E28" s="127">
        <v>100</v>
      </c>
      <c r="F28" s="127">
        <v>100</v>
      </c>
      <c r="G28" s="127">
        <v>100</v>
      </c>
      <c r="H28" s="127">
        <v>100</v>
      </c>
      <c r="I28" s="127">
        <v>100</v>
      </c>
      <c r="J28" s="127">
        <v>100</v>
      </c>
      <c r="K28" s="127">
        <v>100</v>
      </c>
      <c r="L28" s="127">
        <v>100</v>
      </c>
      <c r="M28" s="127">
        <v>100</v>
      </c>
      <c r="O28" s="126" t="s">
        <v>46</v>
      </c>
      <c r="P28" s="127">
        <v>50</v>
      </c>
      <c r="Q28" s="127">
        <v>50</v>
      </c>
      <c r="R28" s="127">
        <v>50</v>
      </c>
      <c r="S28" s="127">
        <v>50</v>
      </c>
      <c r="T28" s="127">
        <v>50</v>
      </c>
      <c r="U28" s="127">
        <v>50</v>
      </c>
      <c r="V28" s="127">
        <v>50</v>
      </c>
      <c r="W28" s="127">
        <v>50</v>
      </c>
      <c r="X28" s="127">
        <v>50</v>
      </c>
      <c r="Y28" s="127">
        <v>50</v>
      </c>
      <c r="AA28" s="14" t="s">
        <v>46</v>
      </c>
      <c r="AB28" s="44"/>
      <c r="AC28" s="44">
        <v>90</v>
      </c>
      <c r="AD28" s="44">
        <v>90</v>
      </c>
      <c r="AE28" s="44">
        <v>50</v>
      </c>
      <c r="AF28" s="44">
        <v>50</v>
      </c>
      <c r="AG28" s="44">
        <v>50</v>
      </c>
      <c r="AH28" s="44">
        <v>90</v>
      </c>
      <c r="AI28" s="44">
        <v>90</v>
      </c>
      <c r="AJ28" s="44">
        <v>50</v>
      </c>
      <c r="AK28" s="44">
        <v>50</v>
      </c>
      <c r="AM28" s="14" t="s">
        <v>46</v>
      </c>
      <c r="AN28" s="44"/>
      <c r="AO28" s="44">
        <v>90</v>
      </c>
      <c r="AP28" s="44">
        <v>90</v>
      </c>
      <c r="AQ28" s="44">
        <v>50</v>
      </c>
      <c r="AR28" s="44">
        <v>50</v>
      </c>
      <c r="AS28" s="44">
        <v>50</v>
      </c>
      <c r="AT28" s="44">
        <v>90</v>
      </c>
      <c r="AU28" s="44">
        <v>90</v>
      </c>
      <c r="AV28" s="44">
        <v>50</v>
      </c>
      <c r="AW28" s="44">
        <v>50</v>
      </c>
    </row>
    <row r="29" spans="3:50" ht="24.95" customHeight="1" x14ac:dyDescent="0.25">
      <c r="C29" s="126" t="s">
        <v>24</v>
      </c>
      <c r="D29" s="127">
        <v>200</v>
      </c>
      <c r="E29" s="127">
        <v>200</v>
      </c>
      <c r="F29" s="127">
        <v>200</v>
      </c>
      <c r="G29" s="127">
        <v>20</v>
      </c>
      <c r="H29" s="127">
        <v>200</v>
      </c>
      <c r="I29" s="127">
        <v>100</v>
      </c>
      <c r="J29" s="127">
        <v>200</v>
      </c>
      <c r="K29" s="127">
        <v>200</v>
      </c>
      <c r="L29" s="127">
        <v>100</v>
      </c>
      <c r="M29" s="127">
        <v>0</v>
      </c>
      <c r="O29" s="126" t="s">
        <v>24</v>
      </c>
      <c r="P29" s="127">
        <v>100</v>
      </c>
      <c r="Q29" s="127">
        <v>100</v>
      </c>
      <c r="R29" s="127">
        <v>100</v>
      </c>
      <c r="S29" s="127">
        <v>20</v>
      </c>
      <c r="T29" s="127">
        <v>100</v>
      </c>
      <c r="U29" s="127">
        <v>100</v>
      </c>
      <c r="V29" s="127">
        <v>100</v>
      </c>
      <c r="W29" s="127">
        <v>100</v>
      </c>
      <c r="X29" s="127" t="s">
        <v>20</v>
      </c>
      <c r="Y29" s="127" t="s">
        <v>20</v>
      </c>
      <c r="AA29" s="14" t="s">
        <v>24</v>
      </c>
      <c r="AB29" s="44">
        <v>100</v>
      </c>
      <c r="AC29" s="44">
        <v>100</v>
      </c>
      <c r="AD29" s="44">
        <v>100</v>
      </c>
      <c r="AE29" s="44">
        <v>100</v>
      </c>
      <c r="AF29" s="44">
        <v>50</v>
      </c>
      <c r="AG29" s="44"/>
      <c r="AH29" s="44">
        <v>100</v>
      </c>
      <c r="AI29" s="44">
        <v>100</v>
      </c>
      <c r="AJ29" s="44">
        <v>100</v>
      </c>
      <c r="AK29" s="44"/>
      <c r="AM29" s="14"/>
      <c r="AN29" s="44"/>
      <c r="AO29" s="44"/>
      <c r="AP29" s="44"/>
      <c r="AQ29" s="44"/>
      <c r="AR29" s="44"/>
      <c r="AS29" s="44"/>
      <c r="AT29" s="44"/>
      <c r="AU29" s="44"/>
      <c r="AV29" s="44"/>
      <c r="AW29" s="44"/>
    </row>
    <row r="30" spans="3:50" ht="24.95" customHeight="1" x14ac:dyDescent="0.25">
      <c r="C30" s="126" t="s">
        <v>55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O30" s="126" t="s">
        <v>55</v>
      </c>
      <c r="P30" s="127">
        <v>30</v>
      </c>
      <c r="Q30" s="127">
        <v>30</v>
      </c>
      <c r="R30" s="127" t="s">
        <v>20</v>
      </c>
      <c r="S30" s="127" t="s">
        <v>20</v>
      </c>
      <c r="T30" s="127">
        <v>30</v>
      </c>
      <c r="U30" s="127" t="s">
        <v>20</v>
      </c>
      <c r="V30" s="127" t="s">
        <v>20</v>
      </c>
      <c r="W30" s="127" t="s">
        <v>20</v>
      </c>
      <c r="X30" s="127">
        <v>30</v>
      </c>
      <c r="Y30" s="127" t="s">
        <v>20</v>
      </c>
      <c r="AA30" s="14" t="s">
        <v>55</v>
      </c>
      <c r="AB30" s="44">
        <v>20</v>
      </c>
      <c r="AC30" s="44">
        <v>20</v>
      </c>
      <c r="AD30" s="44">
        <v>20</v>
      </c>
      <c r="AE30" s="44"/>
      <c r="AF30" s="44">
        <v>0</v>
      </c>
      <c r="AG30" s="44"/>
      <c r="AH30" s="44"/>
      <c r="AI30" s="44"/>
      <c r="AJ30" s="44"/>
      <c r="AK30" s="44"/>
      <c r="AM30" s="14" t="s">
        <v>56</v>
      </c>
      <c r="AN30" s="44">
        <v>20</v>
      </c>
      <c r="AO30" s="44">
        <v>20</v>
      </c>
      <c r="AP30" s="44">
        <v>20</v>
      </c>
      <c r="AQ30" s="44"/>
      <c r="AR30" s="44">
        <v>0</v>
      </c>
      <c r="AS30" s="44"/>
      <c r="AT30" s="44"/>
      <c r="AU30" s="44"/>
      <c r="AV30" s="44"/>
      <c r="AW30" s="44"/>
      <c r="AX30" s="45"/>
    </row>
    <row r="31" spans="3:50" ht="24.95" customHeight="1" x14ac:dyDescent="0.25">
      <c r="C31" s="126" t="s">
        <v>50</v>
      </c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O31" s="126" t="s">
        <v>50</v>
      </c>
      <c r="P31" s="127" t="s">
        <v>20</v>
      </c>
      <c r="Q31" s="127" t="s">
        <v>20</v>
      </c>
      <c r="R31" s="127" t="s">
        <v>20</v>
      </c>
      <c r="S31" s="127" t="s">
        <v>20</v>
      </c>
      <c r="T31" s="127" t="s">
        <v>20</v>
      </c>
      <c r="U31" s="127" t="s">
        <v>20</v>
      </c>
      <c r="V31" s="127" t="s">
        <v>20</v>
      </c>
      <c r="W31" s="127" t="s">
        <v>20</v>
      </c>
      <c r="X31" s="127" t="s">
        <v>20</v>
      </c>
      <c r="Y31" s="127" t="s">
        <v>20</v>
      </c>
      <c r="AA31" s="14" t="s">
        <v>50</v>
      </c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M31" s="14"/>
      <c r="AN31" s="44"/>
      <c r="AO31" s="44"/>
      <c r="AP31" s="44"/>
      <c r="AQ31" s="44"/>
      <c r="AR31" s="44"/>
      <c r="AS31" s="44"/>
      <c r="AT31" s="44"/>
      <c r="AU31" s="44"/>
      <c r="AV31" s="44"/>
      <c r="AW31" s="44"/>
    </row>
    <row r="32" spans="3:50" ht="24.95" customHeight="1" x14ac:dyDescent="0.25">
      <c r="C32" s="126" t="s">
        <v>57</v>
      </c>
      <c r="D32" s="127">
        <v>100</v>
      </c>
      <c r="E32" s="127">
        <v>100</v>
      </c>
      <c r="F32" s="127"/>
      <c r="G32" s="127"/>
      <c r="H32" s="127"/>
      <c r="I32" s="127"/>
      <c r="J32" s="127"/>
      <c r="K32" s="127"/>
      <c r="L32" s="127"/>
      <c r="M32" s="127"/>
      <c r="O32" s="126" t="s">
        <v>57</v>
      </c>
      <c r="P32" s="127" t="s">
        <v>20</v>
      </c>
      <c r="Q32" s="127" t="s">
        <v>20</v>
      </c>
      <c r="R32" s="127" t="s">
        <v>20</v>
      </c>
      <c r="S32" s="127" t="s">
        <v>20</v>
      </c>
      <c r="T32" s="127" t="s">
        <v>20</v>
      </c>
      <c r="U32" s="127" t="s">
        <v>20</v>
      </c>
      <c r="V32" s="127" t="s">
        <v>20</v>
      </c>
      <c r="W32" s="127" t="s">
        <v>20</v>
      </c>
      <c r="X32" s="127" t="s">
        <v>20</v>
      </c>
      <c r="Y32" s="127" t="s">
        <v>20</v>
      </c>
      <c r="AA32" s="14" t="s">
        <v>57</v>
      </c>
      <c r="AB32" s="44">
        <v>100</v>
      </c>
      <c r="AC32" s="44"/>
      <c r="AD32" s="44"/>
      <c r="AE32" s="44"/>
      <c r="AF32" s="44"/>
      <c r="AG32" s="44"/>
      <c r="AH32" s="44"/>
      <c r="AI32" s="44"/>
      <c r="AJ32" s="44"/>
      <c r="AK32" s="44"/>
      <c r="AM32" s="14"/>
      <c r="AN32" s="44"/>
      <c r="AO32" s="44"/>
      <c r="AP32" s="44"/>
      <c r="AQ32" s="44"/>
      <c r="AR32" s="44"/>
      <c r="AS32" s="44"/>
      <c r="AT32" s="44"/>
      <c r="AU32" s="44"/>
      <c r="AV32" s="44"/>
      <c r="AW32" s="44"/>
    </row>
    <row r="33" spans="3:49" ht="24.95" customHeight="1" x14ac:dyDescent="0.25">
      <c r="C33" s="126" t="s">
        <v>29</v>
      </c>
      <c r="D33" s="127">
        <v>100</v>
      </c>
      <c r="E33" s="127">
        <v>50</v>
      </c>
      <c r="F33" s="127">
        <v>0</v>
      </c>
      <c r="G33" s="127">
        <v>0</v>
      </c>
      <c r="H33" s="127">
        <v>50</v>
      </c>
      <c r="I33" s="127">
        <v>0</v>
      </c>
      <c r="J33" s="127">
        <v>0</v>
      </c>
      <c r="K33" s="127">
        <v>0</v>
      </c>
      <c r="L33" s="127">
        <v>50</v>
      </c>
      <c r="M33" s="127">
        <v>0</v>
      </c>
      <c r="O33" s="126" t="s">
        <v>29</v>
      </c>
      <c r="P33" s="127">
        <v>100</v>
      </c>
      <c r="Q33" s="127">
        <v>50</v>
      </c>
      <c r="R33" s="127" t="s">
        <v>20</v>
      </c>
      <c r="S33" s="127" t="s">
        <v>20</v>
      </c>
      <c r="T33" s="127">
        <v>50</v>
      </c>
      <c r="U33" s="127" t="s">
        <v>20</v>
      </c>
      <c r="V33" s="127" t="s">
        <v>20</v>
      </c>
      <c r="W33" s="127" t="s">
        <v>20</v>
      </c>
      <c r="X33" s="127">
        <v>50</v>
      </c>
      <c r="Y33" s="127" t="s">
        <v>20</v>
      </c>
      <c r="AA33" s="14" t="s">
        <v>29</v>
      </c>
      <c r="AB33" s="44">
        <v>30</v>
      </c>
      <c r="AC33" s="44">
        <v>10</v>
      </c>
      <c r="AD33" s="44"/>
      <c r="AE33" s="44"/>
      <c r="AF33" s="44">
        <v>10</v>
      </c>
      <c r="AG33" s="44"/>
      <c r="AH33" s="44"/>
      <c r="AI33" s="44"/>
      <c r="AJ33" s="44">
        <v>10</v>
      </c>
      <c r="AK33" s="44"/>
      <c r="AM33" s="14" t="s">
        <v>29</v>
      </c>
      <c r="AN33" s="44">
        <v>50</v>
      </c>
      <c r="AO33" s="44">
        <v>10</v>
      </c>
      <c r="AP33" s="44"/>
      <c r="AQ33" s="44"/>
      <c r="AR33" s="44">
        <v>10</v>
      </c>
      <c r="AS33" s="44"/>
      <c r="AT33" s="44"/>
      <c r="AU33" s="44"/>
      <c r="AV33" s="44">
        <v>10</v>
      </c>
      <c r="AW33" s="44"/>
    </row>
    <row r="34" spans="3:49" ht="24.95" customHeight="1" x14ac:dyDescent="0.25">
      <c r="C34" s="126" t="s">
        <v>91</v>
      </c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O34" s="126" t="s">
        <v>91</v>
      </c>
      <c r="P34" s="127" t="s">
        <v>20</v>
      </c>
      <c r="Q34" s="127" t="s">
        <v>20</v>
      </c>
      <c r="R34" s="127" t="s">
        <v>20</v>
      </c>
      <c r="S34" s="127" t="s">
        <v>20</v>
      </c>
      <c r="T34" s="127" t="s">
        <v>20</v>
      </c>
      <c r="U34" s="127" t="s">
        <v>20</v>
      </c>
      <c r="V34" s="127" t="s">
        <v>20</v>
      </c>
      <c r="W34" s="127" t="s">
        <v>20</v>
      </c>
      <c r="X34" s="127" t="s">
        <v>20</v>
      </c>
      <c r="Y34" s="127" t="s">
        <v>20</v>
      </c>
      <c r="AA34" s="14" t="s">
        <v>91</v>
      </c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M34" s="14"/>
      <c r="AN34" s="44"/>
      <c r="AO34" s="44"/>
      <c r="AP34" s="44"/>
      <c r="AQ34" s="44"/>
      <c r="AR34" s="44"/>
      <c r="AS34" s="44"/>
      <c r="AT34" s="44"/>
      <c r="AU34" s="44"/>
      <c r="AV34" s="44"/>
      <c r="AW34" s="44"/>
    </row>
    <row r="35" spans="3:49" ht="24.95" customHeight="1" x14ac:dyDescent="0.25">
      <c r="C35" s="126" t="s">
        <v>38</v>
      </c>
      <c r="D35" s="127">
        <v>60</v>
      </c>
      <c r="E35" s="127">
        <v>60</v>
      </c>
      <c r="F35" s="127">
        <v>60</v>
      </c>
      <c r="G35" s="127"/>
      <c r="H35" s="127">
        <v>30</v>
      </c>
      <c r="I35" s="127">
        <v>30</v>
      </c>
      <c r="J35" s="127">
        <v>60</v>
      </c>
      <c r="K35" s="127">
        <v>60</v>
      </c>
      <c r="L35" s="127">
        <v>30</v>
      </c>
      <c r="M35" s="127"/>
      <c r="O35" s="126" t="s">
        <v>38</v>
      </c>
      <c r="P35" s="127">
        <v>60</v>
      </c>
      <c r="Q35" s="127">
        <v>60</v>
      </c>
      <c r="R35" s="127">
        <v>60</v>
      </c>
      <c r="S35" s="127" t="s">
        <v>20</v>
      </c>
      <c r="T35" s="127">
        <v>40</v>
      </c>
      <c r="U35" s="127">
        <v>40</v>
      </c>
      <c r="V35" s="127">
        <v>70</v>
      </c>
      <c r="W35" s="127">
        <v>60</v>
      </c>
      <c r="X35" s="127">
        <v>40</v>
      </c>
      <c r="Y35" s="127" t="s">
        <v>20</v>
      </c>
      <c r="AA35" s="14" t="s">
        <v>38</v>
      </c>
      <c r="AB35" s="44">
        <v>70</v>
      </c>
      <c r="AC35" s="44">
        <v>60</v>
      </c>
      <c r="AD35" s="44">
        <v>75</v>
      </c>
      <c r="AE35" s="44"/>
      <c r="AF35" s="44">
        <v>40</v>
      </c>
      <c r="AG35" s="44"/>
      <c r="AH35" s="44">
        <v>90</v>
      </c>
      <c r="AI35" s="44">
        <v>90</v>
      </c>
      <c r="AJ35" s="44">
        <v>30</v>
      </c>
      <c r="AK35" s="44"/>
      <c r="AM35" s="14" t="s">
        <v>38</v>
      </c>
      <c r="AN35" s="44">
        <v>0</v>
      </c>
      <c r="AO35" s="44">
        <v>75</v>
      </c>
      <c r="AP35" s="44"/>
      <c r="AQ35" s="44"/>
      <c r="AR35" s="44">
        <v>75</v>
      </c>
      <c r="AS35" s="44">
        <v>75</v>
      </c>
      <c r="AT35" s="44">
        <v>100</v>
      </c>
      <c r="AU35" s="44">
        <v>90</v>
      </c>
      <c r="AV35" s="44">
        <v>75</v>
      </c>
      <c r="AW35" s="44"/>
    </row>
    <row r="36" spans="3:49" ht="24.95" customHeight="1" x14ac:dyDescent="0.25">
      <c r="C36" s="126" t="s">
        <v>27</v>
      </c>
      <c r="D36" s="127">
        <v>10</v>
      </c>
      <c r="E36" s="127">
        <v>0</v>
      </c>
      <c r="F36" s="127">
        <v>10</v>
      </c>
      <c r="G36" s="127">
        <v>0</v>
      </c>
      <c r="H36" s="127">
        <v>0</v>
      </c>
      <c r="I36" s="127">
        <v>10</v>
      </c>
      <c r="J36" s="127">
        <v>0</v>
      </c>
      <c r="K36" s="127">
        <v>0</v>
      </c>
      <c r="L36" s="127">
        <v>0</v>
      </c>
      <c r="M36" s="127">
        <v>0</v>
      </c>
      <c r="O36" s="126" t="s">
        <v>27</v>
      </c>
      <c r="P36" s="127">
        <v>20</v>
      </c>
      <c r="Q36" s="127">
        <v>0</v>
      </c>
      <c r="R36" s="127">
        <v>10</v>
      </c>
      <c r="S36" s="127">
        <v>0</v>
      </c>
      <c r="T36" s="127">
        <v>0</v>
      </c>
      <c r="U36" s="127">
        <v>0</v>
      </c>
      <c r="V36" s="127">
        <v>0</v>
      </c>
      <c r="W36" s="127">
        <v>0</v>
      </c>
      <c r="X36" s="127">
        <v>0</v>
      </c>
      <c r="Y36" s="127">
        <v>0</v>
      </c>
      <c r="AA36" s="14" t="s">
        <v>27</v>
      </c>
      <c r="AB36" s="44">
        <v>20</v>
      </c>
      <c r="AC36" s="44">
        <v>0</v>
      </c>
      <c r="AD36" s="44">
        <v>10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6">
        <v>0</v>
      </c>
      <c r="AM36" s="14" t="s">
        <v>27</v>
      </c>
      <c r="AN36" s="44">
        <v>20</v>
      </c>
      <c r="AO36" s="44">
        <v>0</v>
      </c>
      <c r="AP36" s="44">
        <v>10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6"/>
    </row>
    <row r="37" spans="3:49" ht="24.95" customHeight="1" x14ac:dyDescent="0.25">
      <c r="C37" s="126" t="s">
        <v>41</v>
      </c>
      <c r="D37" s="127">
        <v>220</v>
      </c>
      <c r="E37" s="127">
        <v>400</v>
      </c>
      <c r="F37" s="127">
        <v>220</v>
      </c>
      <c r="G37" s="127">
        <v>400</v>
      </c>
      <c r="H37" s="127">
        <v>220</v>
      </c>
      <c r="I37" s="127"/>
      <c r="J37" s="127">
        <v>220</v>
      </c>
      <c r="K37" s="127">
        <v>220</v>
      </c>
      <c r="L37" s="127"/>
      <c r="M37" s="127"/>
      <c r="O37" s="126" t="s">
        <v>41</v>
      </c>
      <c r="P37" s="127" t="s">
        <v>20</v>
      </c>
      <c r="Q37" s="127" t="s">
        <v>20</v>
      </c>
      <c r="R37" s="127" t="s">
        <v>20</v>
      </c>
      <c r="S37" s="127" t="s">
        <v>20</v>
      </c>
      <c r="T37" s="127" t="s">
        <v>20</v>
      </c>
      <c r="U37" s="127" t="s">
        <v>20</v>
      </c>
      <c r="V37" s="127" t="s">
        <v>20</v>
      </c>
      <c r="W37" s="127" t="s">
        <v>20</v>
      </c>
      <c r="X37" s="127" t="s">
        <v>20</v>
      </c>
      <c r="Y37" s="127" t="s">
        <v>20</v>
      </c>
      <c r="AA37" s="14" t="s">
        <v>41</v>
      </c>
      <c r="AB37" s="44"/>
      <c r="AC37" s="44"/>
      <c r="AD37" s="44"/>
      <c r="AE37" s="44"/>
      <c r="AF37" s="44"/>
      <c r="AG37" s="44"/>
      <c r="AH37" s="44"/>
      <c r="AI37" s="44"/>
      <c r="AJ37" s="44"/>
      <c r="AK37" s="46"/>
      <c r="AM37" s="14"/>
      <c r="AN37" s="44"/>
      <c r="AO37" s="44"/>
      <c r="AP37" s="44"/>
      <c r="AQ37" s="44"/>
      <c r="AR37" s="44"/>
      <c r="AS37" s="44"/>
      <c r="AT37" s="44"/>
      <c r="AU37" s="44"/>
      <c r="AV37" s="44"/>
      <c r="AW37" s="46"/>
    </row>
    <row r="38" spans="3:49" ht="24.95" customHeight="1" x14ac:dyDescent="0.25">
      <c r="C38" s="126" t="s">
        <v>40</v>
      </c>
      <c r="D38" s="127">
        <v>80</v>
      </c>
      <c r="E38" s="127">
        <v>80</v>
      </c>
      <c r="F38" s="127">
        <v>30</v>
      </c>
      <c r="G38" s="127"/>
      <c r="H38" s="127"/>
      <c r="I38" s="127"/>
      <c r="J38" s="127">
        <v>30</v>
      </c>
      <c r="K38" s="127">
        <v>50</v>
      </c>
      <c r="L38" s="127"/>
      <c r="M38" s="127"/>
      <c r="O38" s="126" t="s">
        <v>40</v>
      </c>
      <c r="P38" s="127">
        <v>80</v>
      </c>
      <c r="Q38" s="127">
        <v>80</v>
      </c>
      <c r="R38" s="127" t="s">
        <v>20</v>
      </c>
      <c r="S38" s="127" t="s">
        <v>20</v>
      </c>
      <c r="T38" s="127" t="s">
        <v>20</v>
      </c>
      <c r="U38" s="127" t="s">
        <v>20</v>
      </c>
      <c r="V38" s="127">
        <v>30</v>
      </c>
      <c r="W38" s="127">
        <v>50</v>
      </c>
      <c r="X38" s="127" t="s">
        <v>20</v>
      </c>
      <c r="Y38" s="127" t="s">
        <v>20</v>
      </c>
      <c r="AA38" s="14" t="s">
        <v>40</v>
      </c>
      <c r="AB38" s="44"/>
      <c r="AC38" s="44"/>
      <c r="AD38" s="44"/>
      <c r="AE38" s="44"/>
      <c r="AF38" s="44"/>
      <c r="AG38" s="44"/>
      <c r="AH38" s="44"/>
      <c r="AI38" s="44"/>
      <c r="AJ38" s="44"/>
      <c r="AK38" s="46"/>
      <c r="AM38" s="14"/>
      <c r="AN38" s="44"/>
      <c r="AO38" s="44"/>
      <c r="AP38" s="44"/>
      <c r="AQ38" s="44"/>
      <c r="AR38" s="44"/>
      <c r="AS38" s="44"/>
      <c r="AT38" s="44"/>
      <c r="AU38" s="44"/>
      <c r="AV38" s="44"/>
      <c r="AW38" s="46"/>
    </row>
    <row r="39" spans="3:49" ht="24.95" customHeight="1" x14ac:dyDescent="0.25">
      <c r="C39" s="126" t="s">
        <v>58</v>
      </c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O39" s="126" t="s">
        <v>58</v>
      </c>
      <c r="P39" s="127" t="s">
        <v>20</v>
      </c>
      <c r="Q39" s="127" t="s">
        <v>20</v>
      </c>
      <c r="R39" s="127" t="s">
        <v>20</v>
      </c>
      <c r="S39" s="127" t="s">
        <v>20</v>
      </c>
      <c r="T39" s="127" t="s">
        <v>20</v>
      </c>
      <c r="U39" s="127" t="s">
        <v>20</v>
      </c>
      <c r="V39" s="127" t="s">
        <v>20</v>
      </c>
      <c r="W39" s="127" t="s">
        <v>20</v>
      </c>
      <c r="X39" s="127" t="s">
        <v>20</v>
      </c>
      <c r="Y39" s="127" t="s">
        <v>20</v>
      </c>
      <c r="AA39" s="14" t="s">
        <v>58</v>
      </c>
      <c r="AB39" s="44"/>
      <c r="AC39" s="44"/>
      <c r="AD39" s="44"/>
      <c r="AE39" s="44"/>
      <c r="AF39" s="44"/>
      <c r="AG39" s="44"/>
      <c r="AH39" s="44"/>
      <c r="AI39" s="44"/>
      <c r="AJ39" s="44"/>
      <c r="AK39" s="46"/>
      <c r="AM39" s="14"/>
      <c r="AN39" s="44"/>
      <c r="AO39" s="44"/>
      <c r="AP39" s="44"/>
      <c r="AQ39" s="44"/>
      <c r="AR39" s="44"/>
      <c r="AS39" s="44"/>
      <c r="AT39" s="44"/>
      <c r="AU39" s="44"/>
      <c r="AV39" s="44"/>
      <c r="AW39" s="46"/>
    </row>
    <row r="40" spans="3:49" ht="24.95" customHeight="1" x14ac:dyDescent="0.25">
      <c r="C40" s="126" t="s">
        <v>23</v>
      </c>
      <c r="D40" s="127">
        <v>50</v>
      </c>
      <c r="E40" s="127">
        <v>200</v>
      </c>
      <c r="F40" s="127">
        <v>20</v>
      </c>
      <c r="G40" s="127">
        <v>50</v>
      </c>
      <c r="H40" s="127">
        <v>30</v>
      </c>
      <c r="I40" s="127">
        <v>0</v>
      </c>
      <c r="J40" s="127">
        <v>20</v>
      </c>
      <c r="K40" s="127">
        <v>20</v>
      </c>
      <c r="L40" s="127">
        <v>0</v>
      </c>
      <c r="M40" s="127">
        <v>0</v>
      </c>
      <c r="O40" s="126" t="s">
        <v>23</v>
      </c>
      <c r="P40" s="127">
        <v>30</v>
      </c>
      <c r="Q40" s="127">
        <v>100</v>
      </c>
      <c r="R40" s="127">
        <v>20</v>
      </c>
      <c r="S40" s="127" t="s">
        <v>20</v>
      </c>
      <c r="T40" s="127">
        <v>30</v>
      </c>
      <c r="U40" s="127" t="s">
        <v>20</v>
      </c>
      <c r="V40" s="127">
        <v>20</v>
      </c>
      <c r="W40" s="127">
        <v>20</v>
      </c>
      <c r="X40" s="127" t="s">
        <v>20</v>
      </c>
      <c r="Y40" s="127">
        <v>0</v>
      </c>
      <c r="AA40" s="14" t="s">
        <v>23</v>
      </c>
      <c r="AB40" s="44">
        <v>30</v>
      </c>
      <c r="AC40" s="44">
        <v>100</v>
      </c>
      <c r="AD40" s="44">
        <v>20</v>
      </c>
      <c r="AE40" s="44"/>
      <c r="AF40" s="44">
        <v>30</v>
      </c>
      <c r="AG40" s="44"/>
      <c r="AH40" s="44">
        <v>20</v>
      </c>
      <c r="AI40" s="44">
        <v>20</v>
      </c>
      <c r="AJ40" s="44"/>
      <c r="AK40" s="44">
        <v>0</v>
      </c>
      <c r="AM40" s="14" t="s">
        <v>23</v>
      </c>
      <c r="AN40" s="44"/>
      <c r="AO40" s="44"/>
      <c r="AP40" s="44"/>
      <c r="AQ40" s="44"/>
      <c r="AR40" s="44"/>
      <c r="AS40" s="44"/>
      <c r="AT40" s="44"/>
      <c r="AU40" s="44"/>
      <c r="AV40" s="44"/>
      <c r="AW40" s="44"/>
    </row>
    <row r="41" spans="3:49" ht="24.95" customHeight="1" x14ac:dyDescent="0.25">
      <c r="C41" s="126" t="s">
        <v>30</v>
      </c>
      <c r="D41" s="127">
        <v>40</v>
      </c>
      <c r="E41" s="127">
        <v>40</v>
      </c>
      <c r="F41" s="127">
        <v>40</v>
      </c>
      <c r="G41" s="127">
        <v>0</v>
      </c>
      <c r="H41" s="127">
        <v>40</v>
      </c>
      <c r="I41" s="127">
        <v>40</v>
      </c>
      <c r="J41" s="127">
        <v>40</v>
      </c>
      <c r="K41" s="127">
        <v>40</v>
      </c>
      <c r="L41" s="127">
        <v>40</v>
      </c>
      <c r="M41" s="127">
        <v>40</v>
      </c>
      <c r="O41" s="126" t="s">
        <v>30</v>
      </c>
      <c r="P41" s="127">
        <v>10000</v>
      </c>
      <c r="Q41" s="127">
        <v>5000</v>
      </c>
      <c r="R41" s="127">
        <v>5000</v>
      </c>
      <c r="S41" s="127">
        <v>0</v>
      </c>
      <c r="T41" s="127">
        <v>2000</v>
      </c>
      <c r="U41" s="127">
        <v>0</v>
      </c>
      <c r="V41" s="127">
        <v>2000</v>
      </c>
      <c r="W41" s="127">
        <v>5000</v>
      </c>
      <c r="X41" s="127">
        <v>1000</v>
      </c>
      <c r="Y41" s="127">
        <v>0</v>
      </c>
      <c r="AA41" s="14" t="s">
        <v>30</v>
      </c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M41" s="14"/>
      <c r="AN41" s="44"/>
      <c r="AO41" s="44"/>
      <c r="AP41" s="44"/>
      <c r="AQ41" s="44"/>
      <c r="AR41" s="44"/>
      <c r="AS41" s="44"/>
      <c r="AT41" s="44"/>
      <c r="AU41" s="44"/>
      <c r="AV41" s="44"/>
      <c r="AW41" s="44"/>
    </row>
    <row r="42" spans="3:49" ht="24.95" customHeight="1" x14ac:dyDescent="0.25">
      <c r="C42" s="126" t="s">
        <v>48</v>
      </c>
      <c r="D42" s="127">
        <v>80</v>
      </c>
      <c r="E42" s="127">
        <v>75</v>
      </c>
      <c r="F42" s="127">
        <v>50</v>
      </c>
      <c r="G42" s="127"/>
      <c r="H42" s="127">
        <v>40</v>
      </c>
      <c r="I42" s="127">
        <v>1</v>
      </c>
      <c r="J42" s="127"/>
      <c r="K42" s="127"/>
      <c r="L42" s="127"/>
      <c r="M42" s="127"/>
      <c r="O42" s="126" t="s">
        <v>48</v>
      </c>
      <c r="P42" s="127">
        <v>98</v>
      </c>
      <c r="Q42" s="127">
        <v>99</v>
      </c>
      <c r="R42" s="127">
        <v>90</v>
      </c>
      <c r="S42" s="127" t="s">
        <v>20</v>
      </c>
      <c r="T42" s="127">
        <v>99</v>
      </c>
      <c r="U42" s="127">
        <v>1</v>
      </c>
      <c r="V42" s="127" t="s">
        <v>20</v>
      </c>
      <c r="W42" s="127" t="s">
        <v>20</v>
      </c>
      <c r="X42" s="127" t="s">
        <v>20</v>
      </c>
      <c r="Y42" s="127" t="s">
        <v>20</v>
      </c>
      <c r="AA42" s="14" t="s">
        <v>48</v>
      </c>
      <c r="AB42" s="44">
        <v>99</v>
      </c>
      <c r="AC42" s="44">
        <v>99</v>
      </c>
      <c r="AD42" s="44">
        <v>90</v>
      </c>
      <c r="AE42" s="44"/>
      <c r="AF42" s="44"/>
      <c r="AG42" s="44"/>
      <c r="AH42" s="44"/>
      <c r="AI42" s="44"/>
      <c r="AJ42" s="44"/>
      <c r="AK42" s="44"/>
      <c r="AM42" s="14" t="s">
        <v>48</v>
      </c>
      <c r="AN42" s="44"/>
      <c r="AO42" s="44"/>
      <c r="AP42" s="44"/>
      <c r="AQ42" s="44"/>
      <c r="AR42" s="44"/>
      <c r="AS42" s="44"/>
      <c r="AT42" s="44"/>
      <c r="AU42" s="44"/>
      <c r="AV42" s="44"/>
      <c r="AW42" s="44"/>
    </row>
    <row r="43" spans="3:49" ht="24.95" customHeight="1" x14ac:dyDescent="0.25">
      <c r="C43" s="126" t="s">
        <v>35</v>
      </c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O43" s="126" t="s">
        <v>35</v>
      </c>
      <c r="P43" s="127" t="s">
        <v>20</v>
      </c>
      <c r="Q43" s="127" t="s">
        <v>20</v>
      </c>
      <c r="R43" s="127" t="s">
        <v>20</v>
      </c>
      <c r="S43" s="127" t="s">
        <v>20</v>
      </c>
      <c r="T43" s="127" t="s">
        <v>20</v>
      </c>
      <c r="U43" s="127" t="s">
        <v>20</v>
      </c>
      <c r="V43" s="127" t="s">
        <v>20</v>
      </c>
      <c r="W43" s="127" t="s">
        <v>20</v>
      </c>
      <c r="X43" s="127" t="s">
        <v>20</v>
      </c>
      <c r="Y43" s="127" t="s">
        <v>20</v>
      </c>
      <c r="AA43" s="14" t="s">
        <v>35</v>
      </c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M43" s="14"/>
      <c r="AN43" s="44"/>
      <c r="AO43" s="44"/>
      <c r="AP43" s="44"/>
      <c r="AQ43" s="44"/>
      <c r="AR43" s="44"/>
      <c r="AS43" s="44"/>
      <c r="AT43" s="44"/>
      <c r="AU43" s="44"/>
      <c r="AV43" s="44"/>
      <c r="AW43" s="44"/>
    </row>
    <row r="44" spans="3:49" ht="24.95" customHeight="1" x14ac:dyDescent="0.25">
      <c r="C44" s="126" t="s">
        <v>39</v>
      </c>
      <c r="D44" s="128">
        <v>35</v>
      </c>
      <c r="E44" s="128">
        <v>35</v>
      </c>
      <c r="F44" s="128">
        <v>35</v>
      </c>
      <c r="G44" s="128">
        <v>35</v>
      </c>
      <c r="H44" s="128">
        <v>35</v>
      </c>
      <c r="I44" s="128">
        <v>35</v>
      </c>
      <c r="J44" s="128">
        <v>35</v>
      </c>
      <c r="K44" s="128">
        <v>35</v>
      </c>
      <c r="L44" s="129">
        <v>35</v>
      </c>
      <c r="M44" s="128">
        <v>35</v>
      </c>
      <c r="O44" s="126" t="s">
        <v>39</v>
      </c>
      <c r="P44" s="128">
        <v>35</v>
      </c>
      <c r="Q44" s="128">
        <v>35</v>
      </c>
      <c r="R44" s="128">
        <v>35</v>
      </c>
      <c r="S44" s="128">
        <v>35</v>
      </c>
      <c r="T44" s="128">
        <v>35</v>
      </c>
      <c r="U44" s="128">
        <v>35</v>
      </c>
      <c r="V44" s="128">
        <v>35</v>
      </c>
      <c r="W44" s="128">
        <v>35</v>
      </c>
      <c r="X44" s="129">
        <v>35</v>
      </c>
      <c r="Y44" s="128">
        <v>35</v>
      </c>
      <c r="AA44" s="14" t="s">
        <v>39</v>
      </c>
      <c r="AB44" s="44">
        <v>35</v>
      </c>
      <c r="AC44" s="44">
        <v>35</v>
      </c>
      <c r="AD44" s="44">
        <v>35</v>
      </c>
      <c r="AE44" s="44">
        <v>35</v>
      </c>
      <c r="AF44" s="44">
        <v>35</v>
      </c>
      <c r="AG44" s="44">
        <v>35</v>
      </c>
      <c r="AH44" s="44">
        <v>35</v>
      </c>
      <c r="AI44" s="44">
        <v>35</v>
      </c>
      <c r="AJ44" s="44">
        <v>35</v>
      </c>
      <c r="AK44" s="44">
        <v>35</v>
      </c>
      <c r="AM44" s="14" t="s">
        <v>39</v>
      </c>
      <c r="AN44" s="44">
        <v>35</v>
      </c>
      <c r="AO44" s="44">
        <v>35</v>
      </c>
      <c r="AP44" s="44">
        <v>35</v>
      </c>
      <c r="AQ44" s="44">
        <v>35</v>
      </c>
      <c r="AR44" s="44">
        <v>35</v>
      </c>
      <c r="AS44" s="44">
        <v>35</v>
      </c>
      <c r="AT44" s="44">
        <v>35</v>
      </c>
      <c r="AU44" s="44">
        <v>35</v>
      </c>
      <c r="AV44" s="44">
        <v>35</v>
      </c>
      <c r="AW44" s="44">
        <v>35</v>
      </c>
    </row>
    <row r="45" spans="3:49" ht="24.95" customHeight="1" x14ac:dyDescent="0.25">
      <c r="C45" s="126" t="s">
        <v>34</v>
      </c>
      <c r="D45" s="127">
        <v>60</v>
      </c>
      <c r="E45" s="127">
        <v>50</v>
      </c>
      <c r="F45" s="127">
        <v>0</v>
      </c>
      <c r="G45" s="127"/>
      <c r="H45" s="129">
        <v>30</v>
      </c>
      <c r="I45" s="127"/>
      <c r="J45" s="127"/>
      <c r="K45" s="127"/>
      <c r="L45" s="127">
        <v>50</v>
      </c>
      <c r="M45" s="127"/>
      <c r="O45" s="126" t="s">
        <v>34</v>
      </c>
      <c r="P45" s="127">
        <v>60</v>
      </c>
      <c r="Q45" s="127">
        <v>50</v>
      </c>
      <c r="R45" s="127">
        <v>30</v>
      </c>
      <c r="S45" s="127" t="s">
        <v>20</v>
      </c>
      <c r="T45" s="129">
        <v>30</v>
      </c>
      <c r="U45" s="127" t="s">
        <v>20</v>
      </c>
      <c r="V45" s="127" t="s">
        <v>20</v>
      </c>
      <c r="W45" s="127" t="s">
        <v>20</v>
      </c>
      <c r="X45" s="127">
        <v>50</v>
      </c>
      <c r="Y45" s="127" t="s">
        <v>20</v>
      </c>
      <c r="AA45" s="14" t="s">
        <v>34</v>
      </c>
      <c r="AB45" s="44">
        <v>60</v>
      </c>
      <c r="AC45" s="44">
        <v>50</v>
      </c>
      <c r="AD45" s="44">
        <v>50</v>
      </c>
      <c r="AE45" s="44"/>
      <c r="AF45" s="44">
        <v>50</v>
      </c>
      <c r="AG45" s="44"/>
      <c r="AH45" s="44"/>
      <c r="AI45" s="44"/>
      <c r="AJ45" s="44">
        <v>50</v>
      </c>
      <c r="AK45" s="44"/>
      <c r="AM45" s="14" t="s">
        <v>34</v>
      </c>
      <c r="AN45" s="44">
        <v>50</v>
      </c>
      <c r="AO45" s="44">
        <v>75</v>
      </c>
      <c r="AP45" s="44">
        <v>75</v>
      </c>
      <c r="AQ45" s="44"/>
      <c r="AR45" s="44">
        <v>49</v>
      </c>
      <c r="AS45" s="44"/>
      <c r="AT45" s="44"/>
      <c r="AU45" s="44"/>
      <c r="AV45" s="44">
        <v>60</v>
      </c>
      <c r="AW45" s="44"/>
    </row>
    <row r="46" spans="3:49" ht="24.95" customHeight="1" x14ac:dyDescent="0.25">
      <c r="C46" s="126" t="s">
        <v>37</v>
      </c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O46" s="126" t="s">
        <v>37</v>
      </c>
      <c r="P46" s="127" t="s">
        <v>20</v>
      </c>
      <c r="Q46" s="127" t="s">
        <v>20</v>
      </c>
      <c r="R46" s="127" t="s">
        <v>20</v>
      </c>
      <c r="S46" s="127" t="s">
        <v>20</v>
      </c>
      <c r="T46" s="127" t="s">
        <v>20</v>
      </c>
      <c r="U46" s="127" t="s">
        <v>20</v>
      </c>
      <c r="V46" s="127" t="s">
        <v>20</v>
      </c>
      <c r="W46" s="127" t="s">
        <v>20</v>
      </c>
      <c r="X46" s="127" t="s">
        <v>20</v>
      </c>
      <c r="Y46" s="127" t="s">
        <v>20</v>
      </c>
      <c r="AA46" s="14" t="s">
        <v>37</v>
      </c>
      <c r="AB46" s="44">
        <v>8</v>
      </c>
      <c r="AC46" s="44"/>
      <c r="AD46" s="44"/>
      <c r="AE46" s="44"/>
      <c r="AF46" s="44"/>
      <c r="AG46" s="44"/>
      <c r="AH46" s="44"/>
      <c r="AI46" s="44"/>
      <c r="AJ46" s="44"/>
      <c r="AK46" s="44"/>
      <c r="AM46" s="14" t="s">
        <v>37</v>
      </c>
      <c r="AN46" s="44">
        <v>1</v>
      </c>
      <c r="AO46" s="44"/>
      <c r="AP46" s="44"/>
      <c r="AQ46" s="44"/>
      <c r="AR46" s="44"/>
      <c r="AS46" s="44"/>
      <c r="AT46" s="44"/>
      <c r="AU46" s="44"/>
      <c r="AV46" s="44"/>
      <c r="AW46" s="44"/>
    </row>
    <row r="47" spans="3:49" ht="24.95" customHeight="1" x14ac:dyDescent="0.25">
      <c r="C47" s="126" t="s">
        <v>59</v>
      </c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O47" s="126" t="s">
        <v>59</v>
      </c>
      <c r="P47" s="127" t="s">
        <v>20</v>
      </c>
      <c r="Q47" s="127" t="s">
        <v>20</v>
      </c>
      <c r="R47" s="127" t="s">
        <v>20</v>
      </c>
      <c r="S47" s="127" t="s">
        <v>20</v>
      </c>
      <c r="T47" s="127" t="s">
        <v>20</v>
      </c>
      <c r="U47" s="127" t="s">
        <v>20</v>
      </c>
      <c r="V47" s="127" t="s">
        <v>20</v>
      </c>
      <c r="W47" s="127" t="s">
        <v>20</v>
      </c>
      <c r="X47" s="127" t="s">
        <v>20</v>
      </c>
      <c r="Y47" s="127" t="s">
        <v>20</v>
      </c>
      <c r="AA47" s="14" t="s">
        <v>59</v>
      </c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M47" s="14"/>
      <c r="AN47" s="44"/>
      <c r="AO47" s="44"/>
      <c r="AP47" s="44"/>
      <c r="AQ47" s="44"/>
      <c r="AR47" s="44"/>
      <c r="AS47" s="44"/>
      <c r="AT47" s="44"/>
      <c r="AU47" s="44"/>
      <c r="AV47" s="44"/>
      <c r="AW47" s="44"/>
    </row>
    <row r="48" spans="3:49" ht="24.95" customHeight="1" x14ac:dyDescent="0.25">
      <c r="C48" s="126" t="s">
        <v>28</v>
      </c>
      <c r="D48" s="127">
        <v>55</v>
      </c>
      <c r="E48" s="127">
        <v>80</v>
      </c>
      <c r="F48" s="127"/>
      <c r="G48" s="127">
        <v>55</v>
      </c>
      <c r="H48" s="127">
        <v>20</v>
      </c>
      <c r="I48" s="127">
        <v>55</v>
      </c>
      <c r="J48" s="127"/>
      <c r="K48" s="127"/>
      <c r="L48" s="127">
        <v>55</v>
      </c>
      <c r="M48" s="127">
        <v>70</v>
      </c>
      <c r="O48" s="126" t="s">
        <v>28</v>
      </c>
      <c r="P48" s="127">
        <v>55</v>
      </c>
      <c r="Q48" s="127">
        <v>80</v>
      </c>
      <c r="R48" s="127" t="s">
        <v>20</v>
      </c>
      <c r="S48" s="127">
        <v>55</v>
      </c>
      <c r="T48" s="127">
        <v>40</v>
      </c>
      <c r="U48" s="127">
        <v>55</v>
      </c>
      <c r="V48" s="127" t="s">
        <v>20</v>
      </c>
      <c r="W48" s="127" t="s">
        <v>20</v>
      </c>
      <c r="X48" s="127">
        <v>55</v>
      </c>
      <c r="Y48" s="127">
        <v>70</v>
      </c>
      <c r="AA48" s="14" t="s">
        <v>28</v>
      </c>
      <c r="AB48" s="44">
        <v>90</v>
      </c>
      <c r="AC48" s="44">
        <v>20</v>
      </c>
      <c r="AD48" s="44"/>
      <c r="AE48" s="44">
        <v>30</v>
      </c>
      <c r="AF48" s="44">
        <v>20</v>
      </c>
      <c r="AG48" s="44">
        <v>90</v>
      </c>
      <c r="AH48" s="44"/>
      <c r="AI48" s="44"/>
      <c r="AJ48" s="44">
        <v>90</v>
      </c>
      <c r="AK48" s="44">
        <v>80</v>
      </c>
      <c r="AM48" s="14" t="s">
        <v>28</v>
      </c>
      <c r="AN48" s="44">
        <v>90</v>
      </c>
      <c r="AO48" s="44">
        <v>20</v>
      </c>
      <c r="AP48" s="44"/>
      <c r="AQ48" s="44">
        <v>30</v>
      </c>
      <c r="AR48" s="44">
        <v>20</v>
      </c>
      <c r="AS48" s="44">
        <v>90</v>
      </c>
      <c r="AT48" s="44"/>
      <c r="AU48" s="44"/>
      <c r="AV48" s="44">
        <v>90</v>
      </c>
      <c r="AW48" s="44">
        <v>80</v>
      </c>
    </row>
    <row r="49" spans="3:55" ht="24.95" customHeight="1" x14ac:dyDescent="0.35">
      <c r="C49" s="3"/>
      <c r="D49" s="130"/>
      <c r="E49" s="131"/>
      <c r="F49" s="130"/>
      <c r="G49" s="130"/>
      <c r="H49" s="130"/>
      <c r="I49" s="130"/>
      <c r="J49" s="130"/>
      <c r="K49" s="130"/>
      <c r="L49" s="130"/>
      <c r="M49" s="3"/>
      <c r="O49" s="3"/>
      <c r="P49" s="130"/>
      <c r="Q49" s="131"/>
      <c r="R49" s="130"/>
      <c r="S49" s="130"/>
      <c r="T49" s="130"/>
      <c r="U49" s="130"/>
      <c r="V49" s="130"/>
      <c r="W49" s="130"/>
      <c r="X49" s="130"/>
      <c r="Y49" s="3"/>
      <c r="AA49" s="40"/>
      <c r="AB49" s="47"/>
      <c r="AC49" s="48"/>
      <c r="AD49" s="47"/>
      <c r="AE49" s="47"/>
      <c r="AF49" s="47"/>
      <c r="AG49" s="47"/>
      <c r="AH49" s="47"/>
      <c r="AI49" s="47"/>
      <c r="AJ49" s="47"/>
      <c r="AK49" s="10"/>
      <c r="AM49" s="40"/>
      <c r="AN49" s="47"/>
      <c r="AO49" s="48"/>
      <c r="AP49" s="47"/>
      <c r="AQ49" s="47"/>
      <c r="AR49" s="47"/>
      <c r="AS49" s="47"/>
      <c r="AT49" s="47"/>
      <c r="AU49" s="47"/>
      <c r="AV49" s="47"/>
      <c r="AW49" s="10"/>
      <c r="AX49" s="47"/>
    </row>
    <row r="50" spans="3:55" ht="31.5" customHeight="1" x14ac:dyDescent="0.35">
      <c r="C50" s="124"/>
      <c r="D50" s="132"/>
      <c r="E50" s="132"/>
      <c r="F50" s="132"/>
      <c r="G50" s="132"/>
      <c r="H50" s="132"/>
      <c r="I50" s="132"/>
      <c r="J50" s="132"/>
      <c r="K50" s="133" t="s">
        <v>92</v>
      </c>
      <c r="L50" s="134" t="s">
        <v>93</v>
      </c>
      <c r="M50" s="135" t="s">
        <v>94</v>
      </c>
      <c r="O50" s="124"/>
      <c r="P50" s="132"/>
      <c r="Q50" s="132"/>
      <c r="R50" s="132"/>
      <c r="S50" s="132"/>
      <c r="T50" s="132"/>
      <c r="U50" s="132"/>
      <c r="V50" s="132"/>
      <c r="W50" s="133" t="s">
        <v>92</v>
      </c>
      <c r="X50" s="134" t="s">
        <v>93</v>
      </c>
      <c r="Y50" s="135" t="s">
        <v>94</v>
      </c>
      <c r="AA50" s="41"/>
      <c r="AB50" s="49"/>
      <c r="AC50" s="49"/>
      <c r="AD50" s="49"/>
      <c r="AE50" s="49"/>
      <c r="AF50" s="49"/>
      <c r="AG50" s="49"/>
      <c r="AH50" s="49"/>
      <c r="AI50" s="49"/>
      <c r="AJ50" s="50" t="s">
        <v>92</v>
      </c>
      <c r="AK50" s="51" t="s">
        <v>95</v>
      </c>
      <c r="AN50" s="49"/>
      <c r="AO50" s="49"/>
      <c r="AP50" s="49"/>
      <c r="AQ50" s="49"/>
      <c r="AR50" s="49"/>
      <c r="AS50" s="49"/>
      <c r="AT50" s="49"/>
      <c r="AU50" s="49"/>
      <c r="AV50" s="50" t="s">
        <v>92</v>
      </c>
      <c r="AW50" s="51" t="s">
        <v>95</v>
      </c>
      <c r="AX50" s="49"/>
    </row>
    <row r="60" spans="3:55" x14ac:dyDescent="0.35">
      <c r="AM60" s="40" t="s">
        <v>96</v>
      </c>
      <c r="BA60" s="185"/>
      <c r="BB60" s="185"/>
    </row>
    <row r="61" spans="3:55" ht="43.5" customHeight="1" x14ac:dyDescent="0.35">
      <c r="AM61" s="52" t="s">
        <v>97</v>
      </c>
      <c r="AP61" s="1" t="s">
        <v>98</v>
      </c>
      <c r="AV61" s="1">
        <v>20</v>
      </c>
      <c r="AW61" s="53">
        <f>20/36</f>
        <v>0.55555555555555558</v>
      </c>
      <c r="BA61" s="39" t="s">
        <v>99</v>
      </c>
      <c r="BB61" s="39" t="s">
        <v>100</v>
      </c>
      <c r="BC61" s="39" t="s">
        <v>101</v>
      </c>
    </row>
    <row r="62" spans="3:55" ht="20.25" customHeight="1" x14ac:dyDescent="0.35">
      <c r="AN62" s="54" t="s">
        <v>14</v>
      </c>
      <c r="AO62" s="54" t="s">
        <v>12</v>
      </c>
      <c r="AP62" s="55" t="s">
        <v>16</v>
      </c>
      <c r="AQ62" s="54" t="s">
        <v>15</v>
      </c>
      <c r="AR62" s="54" t="s">
        <v>9</v>
      </c>
      <c r="AS62" s="54" t="s">
        <v>10</v>
      </c>
      <c r="AT62" s="54" t="s">
        <v>11</v>
      </c>
      <c r="AU62" s="54" t="s">
        <v>13</v>
      </c>
      <c r="AV62" s="55" t="s">
        <v>8</v>
      </c>
      <c r="AW62" s="10"/>
      <c r="AX62" s="54" t="s">
        <v>7</v>
      </c>
      <c r="AZ62" s="54" t="s">
        <v>13</v>
      </c>
      <c r="BA62" s="56">
        <v>0.95</v>
      </c>
      <c r="BB62" s="56">
        <v>0.96969696969696972</v>
      </c>
      <c r="BC62" s="56">
        <v>0.45631578947368417</v>
      </c>
    </row>
    <row r="63" spans="3:55" ht="20.25" customHeight="1" x14ac:dyDescent="0.35">
      <c r="AN63" s="57">
        <f>COUNT(AU6:AU48)</f>
        <v>11</v>
      </c>
      <c r="AO63" s="57">
        <f>COUNT(AT6:AT48)</f>
        <v>10</v>
      </c>
      <c r="AP63" s="57">
        <f>COUNT(AW6:AW48)</f>
        <v>4</v>
      </c>
      <c r="AQ63" s="57">
        <f>COUNT(AV6:AV48)</f>
        <v>14</v>
      </c>
      <c r="AR63" s="57">
        <f>COUNT(AQ6:AQ48)</f>
        <v>8</v>
      </c>
      <c r="AS63" s="57">
        <f>COUNT(AR6:AR48)</f>
        <v>15</v>
      </c>
      <c r="AT63" s="57">
        <f>COUNT(AS6:AS48)</f>
        <v>8</v>
      </c>
      <c r="AU63" s="57">
        <f>COUNT(AO6:AO48)</f>
        <v>19</v>
      </c>
      <c r="AV63" s="57">
        <f>COUNT(AP6:AP48)</f>
        <v>11</v>
      </c>
      <c r="AW63" s="58" t="s">
        <v>102</v>
      </c>
      <c r="AX63" s="57">
        <f>COUNT(AN6:AN48)</f>
        <v>19</v>
      </c>
      <c r="AZ63" s="54" t="s">
        <v>7</v>
      </c>
      <c r="BA63" s="56">
        <v>0.95</v>
      </c>
      <c r="BB63" s="56">
        <v>1</v>
      </c>
      <c r="BC63" s="56">
        <v>0.44210526315789472</v>
      </c>
    </row>
    <row r="64" spans="3:55" ht="20.25" customHeight="1" x14ac:dyDescent="0.35">
      <c r="AN64" s="59">
        <f t="shared" ref="AN64:AV64" si="0">AN63/$AV$61</f>
        <v>0.55000000000000004</v>
      </c>
      <c r="AO64" s="59">
        <f t="shared" si="0"/>
        <v>0.5</v>
      </c>
      <c r="AP64" s="59">
        <f t="shared" si="0"/>
        <v>0.2</v>
      </c>
      <c r="AQ64" s="59">
        <f t="shared" si="0"/>
        <v>0.7</v>
      </c>
      <c r="AR64" s="59">
        <f t="shared" si="0"/>
        <v>0.4</v>
      </c>
      <c r="AS64" s="59">
        <f t="shared" si="0"/>
        <v>0.75</v>
      </c>
      <c r="AT64" s="59">
        <f t="shared" si="0"/>
        <v>0.4</v>
      </c>
      <c r="AU64" s="59">
        <f t="shared" si="0"/>
        <v>0.95</v>
      </c>
      <c r="AV64" s="59">
        <f t="shared" si="0"/>
        <v>0.55000000000000004</v>
      </c>
      <c r="AW64" s="58" t="s">
        <v>99</v>
      </c>
      <c r="AX64" s="59">
        <f>AX63/$AV$61</f>
        <v>0.95</v>
      </c>
      <c r="AZ64" s="54" t="s">
        <v>10</v>
      </c>
      <c r="BA64" s="59">
        <v>0.75</v>
      </c>
      <c r="BB64" s="59">
        <v>0.81818181818181823</v>
      </c>
      <c r="BC64" s="59">
        <v>0.30133333333333334</v>
      </c>
    </row>
    <row r="65" spans="39:55" ht="20.25" customHeight="1" x14ac:dyDescent="0.35">
      <c r="AM65" s="40"/>
      <c r="AN65" s="42"/>
      <c r="AO65" s="42"/>
      <c r="AP65" s="42"/>
      <c r="AQ65" s="42"/>
      <c r="AR65" s="42"/>
      <c r="AS65" s="42"/>
      <c r="AT65" s="42"/>
      <c r="AU65" s="42"/>
      <c r="AV65" s="42"/>
      <c r="AX65" s="42"/>
      <c r="AZ65" s="54" t="s">
        <v>15</v>
      </c>
      <c r="BA65" s="56">
        <v>0.7</v>
      </c>
      <c r="BB65" s="56">
        <v>0.72727272727272729</v>
      </c>
      <c r="BC65" s="56">
        <v>0.40500000000000003</v>
      </c>
    </row>
    <row r="66" spans="39:55" ht="20.25" customHeight="1" x14ac:dyDescent="0.35">
      <c r="AM66" s="40"/>
      <c r="AN66" s="42"/>
      <c r="AO66" s="42"/>
      <c r="AP66" s="42"/>
      <c r="AQ66" s="60"/>
      <c r="AR66" s="42"/>
      <c r="AS66" s="42"/>
      <c r="AT66" s="42"/>
      <c r="AU66" s="42"/>
      <c r="AV66" s="42"/>
      <c r="AX66" s="42"/>
      <c r="AZ66" s="55" t="s">
        <v>8</v>
      </c>
      <c r="BA66" s="59">
        <v>0.55000000000000004</v>
      </c>
      <c r="BB66" s="59">
        <v>0.66666666666666663</v>
      </c>
      <c r="BC66" s="59">
        <v>0.38454545454545452</v>
      </c>
    </row>
    <row r="67" spans="39:55" ht="20.25" customHeight="1" x14ac:dyDescent="0.35">
      <c r="AM67" s="40" t="s">
        <v>103</v>
      </c>
      <c r="AZ67" s="54" t="s">
        <v>14</v>
      </c>
      <c r="BA67" s="59">
        <v>0.55000000000000004</v>
      </c>
      <c r="BB67" s="59">
        <v>0.66666666666666663</v>
      </c>
      <c r="BC67" s="59">
        <v>0.62727272727272732</v>
      </c>
    </row>
    <row r="68" spans="39:55" ht="20.25" customHeight="1" x14ac:dyDescent="0.35">
      <c r="AZ68" s="54" t="s">
        <v>12</v>
      </c>
      <c r="BA68" s="59">
        <v>0.5</v>
      </c>
      <c r="BB68" s="59">
        <v>0.48484848484848486</v>
      </c>
      <c r="BC68" s="59">
        <v>0.59</v>
      </c>
    </row>
    <row r="69" spans="39:55" ht="20.25" customHeight="1" x14ac:dyDescent="0.35">
      <c r="AN69" s="54" t="s">
        <v>14</v>
      </c>
      <c r="AO69" s="54" t="s">
        <v>12</v>
      </c>
      <c r="AP69" s="55" t="s">
        <v>16</v>
      </c>
      <c r="AQ69" s="54" t="s">
        <v>15</v>
      </c>
      <c r="AR69" s="54" t="s">
        <v>9</v>
      </c>
      <c r="AS69" s="54" t="s">
        <v>10</v>
      </c>
      <c r="AT69" s="54" t="s">
        <v>11</v>
      </c>
      <c r="AU69" s="54" t="s">
        <v>13</v>
      </c>
      <c r="AV69" s="55" t="s">
        <v>8</v>
      </c>
      <c r="AX69" s="54" t="s">
        <v>7</v>
      </c>
      <c r="AZ69" s="54" t="s">
        <v>9</v>
      </c>
      <c r="BA69" s="59">
        <v>0.4</v>
      </c>
      <c r="BB69" s="59">
        <v>0.33333333333333331</v>
      </c>
      <c r="BC69" s="59">
        <v>0.40625</v>
      </c>
    </row>
    <row r="70" spans="39:55" ht="20.25" customHeight="1" x14ac:dyDescent="0.35">
      <c r="AN70" s="59">
        <f>AVERAGE(AU6:AU48)/100</f>
        <v>0.62727272727272732</v>
      </c>
      <c r="AO70" s="59">
        <f>AVERAGE(AT6:AT48)/100</f>
        <v>0.59</v>
      </c>
      <c r="AP70" s="59">
        <f>AVERAGE(AW6:AW48)/100</f>
        <v>0.46250000000000002</v>
      </c>
      <c r="AQ70" s="59">
        <f>AVERAGE(AV6:AV48)/100</f>
        <v>0.40500000000000003</v>
      </c>
      <c r="AR70" s="59">
        <f>AVERAGE(AQ6:AQ48)/100</f>
        <v>0.40625</v>
      </c>
      <c r="AS70" s="59">
        <f>AVERAGE(AR6:AR48)/100</f>
        <v>0.30133333333333334</v>
      </c>
      <c r="AT70" s="59">
        <f>AVERAGE(AS6:AS48)/100</f>
        <v>0.50624999999999998</v>
      </c>
      <c r="AU70" s="59">
        <f>AVERAGE(AO6:AO48)/100</f>
        <v>0.45631578947368417</v>
      </c>
      <c r="AV70" s="59">
        <f>AVERAGE(AP6:AP48)/100</f>
        <v>0.38454545454545452</v>
      </c>
      <c r="AW70" s="58" t="s">
        <v>104</v>
      </c>
      <c r="AX70" s="59">
        <f>AVERAGE(AN6:AN48)/100</f>
        <v>0.44210526315789472</v>
      </c>
      <c r="AZ70" s="54" t="s">
        <v>11</v>
      </c>
      <c r="BA70" s="59">
        <v>0.4</v>
      </c>
      <c r="BB70" s="59">
        <v>0.48484848484848486</v>
      </c>
      <c r="BC70" s="59">
        <v>0.50624999999999998</v>
      </c>
    </row>
    <row r="71" spans="39:55" ht="20.25" customHeight="1" x14ac:dyDescent="0.35">
      <c r="AZ71" s="55" t="s">
        <v>16</v>
      </c>
      <c r="BA71" s="59">
        <v>0.2</v>
      </c>
      <c r="BB71" s="59">
        <v>0.33333333333333331</v>
      </c>
      <c r="BC71" s="59">
        <v>0.46250000000000002</v>
      </c>
    </row>
    <row r="72" spans="39:55" x14ac:dyDescent="0.35">
      <c r="BA72" s="59"/>
      <c r="BB72" s="59"/>
      <c r="BC72" s="59"/>
    </row>
    <row r="75" spans="39:55" x14ac:dyDescent="0.35">
      <c r="AU75" s="42"/>
    </row>
    <row r="77" spans="39:55" ht="15" x14ac:dyDescent="0.25">
      <c r="AM77" s="1"/>
      <c r="AP77" s="1" t="s">
        <v>105</v>
      </c>
      <c r="AV77"/>
      <c r="AW77" t="s">
        <v>106</v>
      </c>
    </row>
    <row r="78" spans="39:55" ht="15" x14ac:dyDescent="0.25">
      <c r="AM78" s="1" t="s">
        <v>16</v>
      </c>
      <c r="AP78" s="1">
        <v>2</v>
      </c>
      <c r="AQ78" s="42">
        <f t="shared" ref="AQ78:AQ88" si="1">AP78/AV78</f>
        <v>0.5</v>
      </c>
      <c r="AV78" s="1">
        <f t="shared" ref="AV78:AV88" si="2">AP78+AW78</f>
        <v>4</v>
      </c>
      <c r="AW78" s="1">
        <v>2</v>
      </c>
    </row>
    <row r="79" spans="39:55" ht="15" x14ac:dyDescent="0.25">
      <c r="AM79" s="1" t="s">
        <v>8</v>
      </c>
      <c r="AP79" s="1">
        <v>4</v>
      </c>
      <c r="AQ79" s="42">
        <f t="shared" si="1"/>
        <v>0.36363636363636365</v>
      </c>
      <c r="AV79" s="1">
        <f t="shared" si="2"/>
        <v>11</v>
      </c>
      <c r="AW79" s="1">
        <v>7</v>
      </c>
    </row>
    <row r="80" spans="39:55" ht="15" x14ac:dyDescent="0.25">
      <c r="AM80" s="1" t="s">
        <v>15</v>
      </c>
      <c r="AP80" s="1">
        <v>6</v>
      </c>
      <c r="AQ80" s="42">
        <f t="shared" si="1"/>
        <v>0.5</v>
      </c>
      <c r="AV80" s="1">
        <f t="shared" si="2"/>
        <v>12</v>
      </c>
      <c r="AW80" s="1">
        <v>6</v>
      </c>
    </row>
    <row r="81" spans="3:49" ht="15" x14ac:dyDescent="0.25">
      <c r="AM81" s="1" t="s">
        <v>9</v>
      </c>
      <c r="AP81" s="1">
        <v>3</v>
      </c>
      <c r="AQ81" s="42">
        <f t="shared" si="1"/>
        <v>0.42857142857142855</v>
      </c>
      <c r="AV81" s="1">
        <f t="shared" si="2"/>
        <v>7</v>
      </c>
      <c r="AW81" s="1">
        <v>4</v>
      </c>
    </row>
    <row r="82" spans="3:49" ht="15" x14ac:dyDescent="0.25">
      <c r="AM82" s="1" t="s">
        <v>10</v>
      </c>
      <c r="AP82" s="1">
        <v>5</v>
      </c>
      <c r="AQ82" s="42">
        <f t="shared" si="1"/>
        <v>0.55555555555555558</v>
      </c>
      <c r="AV82" s="1">
        <f t="shared" si="2"/>
        <v>9</v>
      </c>
      <c r="AW82" s="1">
        <v>4</v>
      </c>
    </row>
    <row r="83" spans="3:49" ht="15" x14ac:dyDescent="0.25">
      <c r="AM83" s="1" t="s">
        <v>11</v>
      </c>
      <c r="AP83" s="1">
        <v>5</v>
      </c>
      <c r="AQ83" s="42">
        <f t="shared" si="1"/>
        <v>0.7142857142857143</v>
      </c>
      <c r="AV83" s="1">
        <f t="shared" si="2"/>
        <v>7</v>
      </c>
      <c r="AW83" s="1">
        <v>2</v>
      </c>
    </row>
    <row r="84" spans="3:49" ht="15" x14ac:dyDescent="0.25">
      <c r="AM84" s="1" t="s">
        <v>12</v>
      </c>
      <c r="AP84" s="1">
        <v>5</v>
      </c>
      <c r="AQ84" s="42">
        <f t="shared" si="1"/>
        <v>0.55555555555555558</v>
      </c>
      <c r="AV84" s="1">
        <f t="shared" si="2"/>
        <v>9</v>
      </c>
      <c r="AW84" s="1">
        <v>4</v>
      </c>
    </row>
    <row r="85" spans="3:49" ht="15" x14ac:dyDescent="0.25">
      <c r="AM85" s="1" t="s">
        <v>13</v>
      </c>
      <c r="AP85" s="1">
        <v>11</v>
      </c>
      <c r="AQ85" s="42">
        <f t="shared" si="1"/>
        <v>0.61111111111111116</v>
      </c>
      <c r="AV85" s="1">
        <f t="shared" si="2"/>
        <v>18</v>
      </c>
      <c r="AW85" s="1">
        <v>7</v>
      </c>
    </row>
    <row r="86" spans="3:49" ht="15" x14ac:dyDescent="0.25">
      <c r="AM86" s="1" t="s">
        <v>14</v>
      </c>
      <c r="AP86" s="1">
        <v>7</v>
      </c>
      <c r="AQ86" s="42">
        <f t="shared" si="1"/>
        <v>0.7</v>
      </c>
      <c r="AV86" s="1">
        <f t="shared" si="2"/>
        <v>10</v>
      </c>
      <c r="AW86" s="1">
        <v>3</v>
      </c>
    </row>
    <row r="87" spans="3:49" ht="15" x14ac:dyDescent="0.25">
      <c r="AM87" s="1" t="s">
        <v>7</v>
      </c>
      <c r="AP87" s="1">
        <v>8</v>
      </c>
      <c r="AQ87" s="42">
        <f t="shared" si="1"/>
        <v>0.44444444444444442</v>
      </c>
      <c r="AV87" s="1">
        <f t="shared" si="2"/>
        <v>18</v>
      </c>
      <c r="AW87" s="1">
        <v>10</v>
      </c>
    </row>
    <row r="88" spans="3:49" ht="15" x14ac:dyDescent="0.25">
      <c r="AM88" s="1"/>
      <c r="AP88" s="1">
        <f>SUM(AP78:AP87)</f>
        <v>56</v>
      </c>
      <c r="AQ88" s="42">
        <f t="shared" si="1"/>
        <v>0.53333333333333333</v>
      </c>
      <c r="AV88" s="1">
        <f t="shared" si="2"/>
        <v>105</v>
      </c>
      <c r="AW88" s="1">
        <f>SUM(AW78:AW87)</f>
        <v>49</v>
      </c>
    </row>
    <row r="89" spans="3:49" x14ac:dyDescent="0.35">
      <c r="C89" s="1" t="s">
        <v>107</v>
      </c>
      <c r="O89" s="1" t="s">
        <v>107</v>
      </c>
      <c r="AA89" s="1" t="s">
        <v>107</v>
      </c>
    </row>
    <row r="90" spans="3:49" ht="51.75" customHeight="1" x14ac:dyDescent="0.35">
      <c r="C90" s="41"/>
      <c r="D90" s="43" t="s">
        <v>7</v>
      </c>
      <c r="E90" s="43" t="s">
        <v>13</v>
      </c>
      <c r="F90" s="43" t="s">
        <v>8</v>
      </c>
      <c r="G90" s="43" t="s">
        <v>9</v>
      </c>
      <c r="H90" s="43" t="s">
        <v>10</v>
      </c>
      <c r="I90" s="43" t="s">
        <v>11</v>
      </c>
      <c r="J90" s="43" t="s">
        <v>12</v>
      </c>
      <c r="K90" s="43" t="s">
        <v>14</v>
      </c>
      <c r="L90" s="43" t="s">
        <v>15</v>
      </c>
      <c r="M90" s="43" t="s">
        <v>16</v>
      </c>
      <c r="O90" s="41"/>
      <c r="P90" s="43" t="s">
        <v>7</v>
      </c>
      <c r="Q90" s="43" t="s">
        <v>13</v>
      </c>
      <c r="R90" s="43" t="s">
        <v>8</v>
      </c>
      <c r="S90" s="43" t="s">
        <v>9</v>
      </c>
      <c r="T90" s="43" t="s">
        <v>10</v>
      </c>
      <c r="U90" s="43" t="s">
        <v>11</v>
      </c>
      <c r="V90" s="43" t="s">
        <v>12</v>
      </c>
      <c r="W90" s="43" t="s">
        <v>14</v>
      </c>
      <c r="X90" s="43" t="s">
        <v>15</v>
      </c>
      <c r="Y90" s="43" t="s">
        <v>16</v>
      </c>
      <c r="AA90" s="41"/>
      <c r="AB90" s="43" t="s">
        <v>7</v>
      </c>
      <c r="AC90" s="43" t="s">
        <v>13</v>
      </c>
      <c r="AD90" s="43" t="s">
        <v>8</v>
      </c>
      <c r="AE90" s="43" t="s">
        <v>9</v>
      </c>
      <c r="AF90" s="43" t="s">
        <v>10</v>
      </c>
      <c r="AG90" s="43" t="s">
        <v>11</v>
      </c>
      <c r="AH90" s="43" t="s">
        <v>12</v>
      </c>
      <c r="AI90" s="43" t="s">
        <v>14</v>
      </c>
      <c r="AJ90" s="43" t="s">
        <v>15</v>
      </c>
      <c r="AK90" s="43" t="s">
        <v>16</v>
      </c>
    </row>
    <row r="91" spans="3:49" ht="27" customHeight="1" x14ac:dyDescent="0.35">
      <c r="C91" s="14" t="s">
        <v>17</v>
      </c>
      <c r="D91" s="44">
        <v>50</v>
      </c>
      <c r="E91" s="44">
        <v>50</v>
      </c>
      <c r="F91" s="44">
        <v>50</v>
      </c>
      <c r="G91" s="44"/>
      <c r="H91" s="44">
        <v>50</v>
      </c>
      <c r="I91" s="44">
        <v>50</v>
      </c>
      <c r="J91" s="44">
        <v>100</v>
      </c>
      <c r="K91" s="44">
        <v>100</v>
      </c>
      <c r="L91" s="44">
        <v>50</v>
      </c>
      <c r="M91" s="44"/>
      <c r="O91" s="14" t="s">
        <v>17</v>
      </c>
      <c r="P91" s="44">
        <v>50</v>
      </c>
      <c r="Q91" s="44">
        <v>50</v>
      </c>
      <c r="R91" s="44">
        <v>50</v>
      </c>
      <c r="S91" s="44"/>
      <c r="T91" s="44">
        <v>50</v>
      </c>
      <c r="U91" s="44">
        <v>50</v>
      </c>
      <c r="V91" s="44">
        <v>100</v>
      </c>
      <c r="W91" s="44">
        <v>100</v>
      </c>
      <c r="X91" s="44">
        <v>50</v>
      </c>
      <c r="Y91" s="44"/>
      <c r="AA91" s="14" t="s">
        <v>17</v>
      </c>
      <c r="AB91" s="44">
        <v>50</v>
      </c>
      <c r="AC91" s="44">
        <v>50</v>
      </c>
      <c r="AD91" s="44">
        <v>50</v>
      </c>
      <c r="AE91" s="44"/>
      <c r="AF91" s="44">
        <v>50</v>
      </c>
      <c r="AG91" s="44">
        <v>50</v>
      </c>
      <c r="AH91" s="44">
        <v>100</v>
      </c>
      <c r="AI91" s="44">
        <v>100</v>
      </c>
      <c r="AJ91" s="44">
        <v>50</v>
      </c>
      <c r="AK91" s="44"/>
    </row>
    <row r="92" spans="3:49" ht="27" customHeight="1" x14ac:dyDescent="0.35">
      <c r="C92" s="14" t="s">
        <v>25</v>
      </c>
      <c r="D92" s="44">
        <v>40</v>
      </c>
      <c r="E92" s="44">
        <v>30</v>
      </c>
      <c r="F92" s="44">
        <v>20</v>
      </c>
      <c r="G92" s="44"/>
      <c r="H92" s="44">
        <v>10</v>
      </c>
      <c r="I92" s="44"/>
      <c r="J92" s="44"/>
      <c r="K92" s="44"/>
      <c r="L92" s="44">
        <v>10</v>
      </c>
      <c r="M92" s="44"/>
      <c r="O92" s="14" t="s">
        <v>25</v>
      </c>
      <c r="P92" s="44">
        <v>40</v>
      </c>
      <c r="Q92" s="44">
        <v>30</v>
      </c>
      <c r="R92" s="44">
        <v>20</v>
      </c>
      <c r="S92" s="44"/>
      <c r="T92" s="44">
        <v>10</v>
      </c>
      <c r="U92" s="44"/>
      <c r="V92" s="44"/>
      <c r="W92" s="44"/>
      <c r="X92" s="44">
        <v>10</v>
      </c>
      <c r="Y92" s="44"/>
      <c r="AA92" s="14" t="s">
        <v>25</v>
      </c>
      <c r="AB92" s="44">
        <v>40</v>
      </c>
      <c r="AC92" s="44">
        <v>30</v>
      </c>
      <c r="AD92" s="44">
        <v>20</v>
      </c>
      <c r="AE92" s="44"/>
      <c r="AF92" s="44">
        <v>10</v>
      </c>
      <c r="AG92" s="44"/>
      <c r="AH92" s="44"/>
      <c r="AI92" s="44"/>
      <c r="AJ92" s="44">
        <v>10</v>
      </c>
      <c r="AK92" s="44"/>
      <c r="AP92" s="61">
        <v>0.30833333333333335</v>
      </c>
      <c r="AW92" s="1" t="s">
        <v>16</v>
      </c>
    </row>
    <row r="93" spans="3:49" ht="27" customHeight="1" x14ac:dyDescent="0.35">
      <c r="C93" s="14" t="s">
        <v>53</v>
      </c>
      <c r="D93" s="44">
        <v>80</v>
      </c>
      <c r="E93" s="44">
        <v>80</v>
      </c>
      <c r="F93" s="44"/>
      <c r="G93" s="44"/>
      <c r="H93" s="44"/>
      <c r="I93" s="44"/>
      <c r="J93" s="44"/>
      <c r="K93" s="44"/>
      <c r="L93" s="44"/>
      <c r="M93" s="44"/>
      <c r="O93" s="14" t="s">
        <v>53</v>
      </c>
      <c r="P93" s="44">
        <v>80</v>
      </c>
      <c r="Q93" s="44">
        <v>80</v>
      </c>
      <c r="R93" s="44"/>
      <c r="S93" s="44"/>
      <c r="T93" s="44"/>
      <c r="U93" s="44"/>
      <c r="V93" s="44"/>
      <c r="W93" s="44"/>
      <c r="X93" s="44"/>
      <c r="Y93" s="44"/>
      <c r="AA93" s="14" t="s">
        <v>53</v>
      </c>
      <c r="AB93" s="44">
        <v>80</v>
      </c>
      <c r="AC93" s="44">
        <v>80</v>
      </c>
      <c r="AD93" s="44"/>
      <c r="AE93" s="44"/>
      <c r="AF93" s="44"/>
      <c r="AG93" s="44"/>
      <c r="AH93" s="44"/>
      <c r="AI93" s="44"/>
      <c r="AJ93" s="44"/>
      <c r="AK93" s="44"/>
      <c r="AP93" s="61">
        <v>0.42352941176470588</v>
      </c>
      <c r="AW93" s="1" t="s">
        <v>8</v>
      </c>
    </row>
    <row r="94" spans="3:49" ht="27" customHeight="1" x14ac:dyDescent="0.35">
      <c r="C94" s="14" t="s">
        <v>43</v>
      </c>
      <c r="D94" s="44">
        <v>50</v>
      </c>
      <c r="E94" s="44">
        <v>50</v>
      </c>
      <c r="F94" s="44"/>
      <c r="G94" s="44"/>
      <c r="H94" s="44">
        <v>40</v>
      </c>
      <c r="I94" s="44"/>
      <c r="J94" s="44"/>
      <c r="K94" s="44"/>
      <c r="L94" s="44"/>
      <c r="M94" s="44"/>
      <c r="O94" s="14" t="s">
        <v>43</v>
      </c>
      <c r="P94" s="44">
        <v>50</v>
      </c>
      <c r="Q94" s="44">
        <v>50</v>
      </c>
      <c r="R94" s="44"/>
      <c r="S94" s="44"/>
      <c r="T94" s="44">
        <v>40</v>
      </c>
      <c r="U94" s="44"/>
      <c r="V94" s="44"/>
      <c r="W94" s="44"/>
      <c r="X94" s="44"/>
      <c r="Y94" s="44"/>
      <c r="AA94" s="14" t="s">
        <v>43</v>
      </c>
      <c r="AB94" s="44">
        <v>50</v>
      </c>
      <c r="AC94" s="44">
        <v>50</v>
      </c>
      <c r="AD94" s="44"/>
      <c r="AE94" s="44"/>
      <c r="AF94" s="44">
        <v>40</v>
      </c>
      <c r="AG94" s="44"/>
      <c r="AH94" s="44"/>
      <c r="AI94" s="44"/>
      <c r="AJ94" s="44"/>
      <c r="AK94" s="44"/>
      <c r="AP94" s="61">
        <v>0.40833333333333338</v>
      </c>
      <c r="AW94" s="1" t="s">
        <v>15</v>
      </c>
    </row>
    <row r="95" spans="3:49" ht="27" customHeight="1" x14ac:dyDescent="0.35">
      <c r="C95" s="14" t="s">
        <v>21</v>
      </c>
      <c r="D95" s="44">
        <v>10</v>
      </c>
      <c r="E95" s="44">
        <v>10</v>
      </c>
      <c r="F95" s="44">
        <v>5</v>
      </c>
      <c r="G95" s="44">
        <v>10</v>
      </c>
      <c r="H95" s="44">
        <v>5</v>
      </c>
      <c r="I95" s="44">
        <v>5</v>
      </c>
      <c r="J95" s="44">
        <v>5</v>
      </c>
      <c r="K95" s="44">
        <v>5</v>
      </c>
      <c r="L95" s="44">
        <v>5</v>
      </c>
      <c r="M95" s="44"/>
      <c r="O95" s="14" t="s">
        <v>21</v>
      </c>
      <c r="P95" s="44">
        <v>10</v>
      </c>
      <c r="Q95" s="44">
        <v>10</v>
      </c>
      <c r="R95" s="44">
        <v>5</v>
      </c>
      <c r="S95" s="44">
        <v>10</v>
      </c>
      <c r="T95" s="44">
        <v>5</v>
      </c>
      <c r="U95" s="44">
        <v>5</v>
      </c>
      <c r="V95" s="44">
        <v>5</v>
      </c>
      <c r="W95" s="44">
        <v>5</v>
      </c>
      <c r="X95" s="44">
        <v>5</v>
      </c>
      <c r="Y95" s="44"/>
      <c r="AA95" s="14" t="s">
        <v>21</v>
      </c>
      <c r="AB95" s="44">
        <v>10</v>
      </c>
      <c r="AC95" s="44">
        <v>10</v>
      </c>
      <c r="AD95" s="44">
        <v>5</v>
      </c>
      <c r="AE95" s="44">
        <v>10</v>
      </c>
      <c r="AF95" s="44">
        <v>5</v>
      </c>
      <c r="AG95" s="44">
        <v>5</v>
      </c>
      <c r="AH95" s="44">
        <v>5</v>
      </c>
      <c r="AI95" s="44">
        <v>5</v>
      </c>
      <c r="AJ95" s="44">
        <v>5</v>
      </c>
      <c r="AK95" s="44"/>
      <c r="AP95" s="61">
        <v>0.49444444444444446</v>
      </c>
      <c r="AW95" s="1" t="s">
        <v>9</v>
      </c>
    </row>
    <row r="96" spans="3:49" ht="27" customHeight="1" x14ac:dyDescent="0.35">
      <c r="C96" s="14" t="s">
        <v>44</v>
      </c>
      <c r="D96" s="44">
        <v>25</v>
      </c>
      <c r="E96" s="44">
        <v>20</v>
      </c>
      <c r="F96" s="44">
        <v>25</v>
      </c>
      <c r="G96" s="44"/>
      <c r="H96" s="44"/>
      <c r="I96" s="44"/>
      <c r="J96" s="44"/>
      <c r="K96" s="44"/>
      <c r="L96" s="44"/>
      <c r="M96" s="44"/>
      <c r="O96" s="14" t="s">
        <v>44</v>
      </c>
      <c r="P96" s="44">
        <v>25</v>
      </c>
      <c r="Q96" s="44">
        <v>20</v>
      </c>
      <c r="R96" s="44">
        <v>25</v>
      </c>
      <c r="S96" s="44"/>
      <c r="T96" s="44"/>
      <c r="U96" s="44"/>
      <c r="V96" s="44"/>
      <c r="W96" s="44"/>
      <c r="X96" s="44"/>
      <c r="Y96" s="44"/>
      <c r="AA96" s="14" t="s">
        <v>44</v>
      </c>
      <c r="AB96" s="44">
        <v>25</v>
      </c>
      <c r="AC96" s="44">
        <v>20</v>
      </c>
      <c r="AD96" s="44">
        <v>25</v>
      </c>
      <c r="AE96" s="44"/>
      <c r="AF96" s="44"/>
      <c r="AG96" s="44"/>
      <c r="AH96" s="44"/>
      <c r="AI96" s="44"/>
      <c r="AJ96" s="44"/>
      <c r="AK96" s="44"/>
      <c r="AP96" s="61">
        <v>0.30285714285714288</v>
      </c>
      <c r="AW96" s="1" t="s">
        <v>10</v>
      </c>
    </row>
    <row r="97" spans="3:49" ht="27" customHeight="1" x14ac:dyDescent="0.35">
      <c r="C97" s="14" t="s">
        <v>26</v>
      </c>
      <c r="D97" s="44">
        <v>30</v>
      </c>
      <c r="E97" s="44">
        <v>30</v>
      </c>
      <c r="F97" s="44">
        <v>30</v>
      </c>
      <c r="G97" s="44"/>
      <c r="H97" s="44">
        <v>30</v>
      </c>
      <c r="I97" s="44"/>
      <c r="J97" s="44"/>
      <c r="K97" s="44"/>
      <c r="L97" s="44">
        <v>30</v>
      </c>
      <c r="M97" s="44"/>
      <c r="O97" s="14" t="s">
        <v>26</v>
      </c>
      <c r="P97" s="44">
        <v>30</v>
      </c>
      <c r="Q97" s="44">
        <v>30</v>
      </c>
      <c r="R97" s="44">
        <v>30</v>
      </c>
      <c r="S97" s="44"/>
      <c r="T97" s="44">
        <v>30</v>
      </c>
      <c r="U97" s="44"/>
      <c r="V97" s="44"/>
      <c r="W97" s="44"/>
      <c r="X97" s="44">
        <v>30</v>
      </c>
      <c r="Y97" s="44"/>
      <c r="AA97" s="14" t="s">
        <v>26</v>
      </c>
      <c r="AB97" s="44">
        <v>30</v>
      </c>
      <c r="AC97" s="44">
        <v>30</v>
      </c>
      <c r="AD97" s="44">
        <v>30</v>
      </c>
      <c r="AE97" s="44"/>
      <c r="AF97" s="44">
        <v>30</v>
      </c>
      <c r="AG97" s="44"/>
      <c r="AH97" s="44"/>
      <c r="AI97" s="44"/>
      <c r="AJ97" s="44">
        <v>30</v>
      </c>
      <c r="AK97" s="44"/>
      <c r="AP97" s="61">
        <v>0.52222222222222225</v>
      </c>
      <c r="AW97" s="1" t="s">
        <v>11</v>
      </c>
    </row>
    <row r="98" spans="3:49" ht="27" customHeight="1" x14ac:dyDescent="0.35">
      <c r="C98" s="14" t="s">
        <v>32</v>
      </c>
      <c r="D98" s="44">
        <v>30</v>
      </c>
      <c r="E98" s="44">
        <v>50</v>
      </c>
      <c r="F98" s="44">
        <v>30</v>
      </c>
      <c r="G98" s="44"/>
      <c r="H98" s="44">
        <v>35</v>
      </c>
      <c r="I98" s="44"/>
      <c r="J98" s="44">
        <v>30</v>
      </c>
      <c r="K98" s="44">
        <v>40</v>
      </c>
      <c r="L98" s="44">
        <v>15</v>
      </c>
      <c r="M98" s="44"/>
      <c r="O98" s="14" t="s">
        <v>32</v>
      </c>
      <c r="P98" s="44">
        <v>30</v>
      </c>
      <c r="Q98" s="44">
        <v>50</v>
      </c>
      <c r="R98" s="44">
        <v>30</v>
      </c>
      <c r="S98" s="44"/>
      <c r="T98" s="44">
        <v>35</v>
      </c>
      <c r="U98" s="44"/>
      <c r="V98" s="44">
        <v>30</v>
      </c>
      <c r="W98" s="44">
        <v>40</v>
      </c>
      <c r="X98" s="44">
        <v>15</v>
      </c>
      <c r="Y98" s="44"/>
      <c r="AA98" s="14" t="s">
        <v>32</v>
      </c>
      <c r="AB98" s="44">
        <v>30</v>
      </c>
      <c r="AC98" s="44">
        <v>50</v>
      </c>
      <c r="AD98" s="44">
        <v>30</v>
      </c>
      <c r="AE98" s="44"/>
      <c r="AF98" s="44">
        <v>35</v>
      </c>
      <c r="AG98" s="44"/>
      <c r="AH98" s="44">
        <v>30</v>
      </c>
      <c r="AI98" s="44">
        <v>40</v>
      </c>
      <c r="AJ98" s="44">
        <v>15</v>
      </c>
      <c r="AK98" s="44"/>
      <c r="AP98" s="61">
        <v>0.54166666666666663</v>
      </c>
      <c r="AW98" s="1" t="s">
        <v>12</v>
      </c>
    </row>
    <row r="99" spans="3:49" ht="27" customHeight="1" x14ac:dyDescent="0.35">
      <c r="C99" s="14" t="s">
        <v>60</v>
      </c>
      <c r="D99" s="44">
        <v>70</v>
      </c>
      <c r="E99" s="44">
        <v>50</v>
      </c>
      <c r="F99" s="44"/>
      <c r="G99" s="44">
        <v>20</v>
      </c>
      <c r="H99" s="44"/>
      <c r="I99" s="44"/>
      <c r="J99" s="44"/>
      <c r="K99" s="44">
        <v>99</v>
      </c>
      <c r="L99" s="44">
        <v>50</v>
      </c>
      <c r="M99" s="44"/>
      <c r="O99" s="14" t="s">
        <v>60</v>
      </c>
      <c r="P99" s="44">
        <v>70</v>
      </c>
      <c r="Q99" s="44">
        <v>50</v>
      </c>
      <c r="R99" s="44"/>
      <c r="S99" s="44">
        <v>20</v>
      </c>
      <c r="T99" s="44"/>
      <c r="U99" s="44"/>
      <c r="V99" s="44"/>
      <c r="W99" s="44">
        <v>99</v>
      </c>
      <c r="X99" s="44">
        <v>50</v>
      </c>
      <c r="Y99" s="44"/>
      <c r="AA99" s="14" t="s">
        <v>60</v>
      </c>
      <c r="AB99" s="44">
        <v>70</v>
      </c>
      <c r="AC99" s="44">
        <v>50</v>
      </c>
      <c r="AD99" s="44"/>
      <c r="AE99" s="44">
        <v>20</v>
      </c>
      <c r="AF99" s="44"/>
      <c r="AG99" s="44"/>
      <c r="AH99" s="44"/>
      <c r="AI99" s="44">
        <v>99</v>
      </c>
      <c r="AJ99" s="44">
        <v>50</v>
      </c>
      <c r="AK99" s="44"/>
      <c r="AP99" s="61">
        <v>0.49769230769230766</v>
      </c>
      <c r="AW99" s="1" t="s">
        <v>13</v>
      </c>
    </row>
    <row r="100" spans="3:49" ht="27" customHeight="1" x14ac:dyDescent="0.35">
      <c r="C100" s="14" t="s">
        <v>52</v>
      </c>
      <c r="D100" s="44">
        <v>31</v>
      </c>
      <c r="E100" s="44">
        <v>60</v>
      </c>
      <c r="F100" s="44"/>
      <c r="G100" s="44"/>
      <c r="H100" s="44">
        <v>31</v>
      </c>
      <c r="I100" s="44"/>
      <c r="J100" s="44"/>
      <c r="K100" s="44"/>
      <c r="L100" s="44">
        <v>100</v>
      </c>
      <c r="M100" s="44"/>
      <c r="O100" s="14" t="s">
        <v>52</v>
      </c>
      <c r="P100" s="44">
        <v>31</v>
      </c>
      <c r="Q100" s="44">
        <v>60</v>
      </c>
      <c r="R100" s="44"/>
      <c r="S100" s="44"/>
      <c r="T100" s="44">
        <v>31</v>
      </c>
      <c r="U100" s="44"/>
      <c r="V100" s="44"/>
      <c r="W100" s="44"/>
      <c r="X100" s="44">
        <v>100</v>
      </c>
      <c r="Y100" s="44"/>
      <c r="AA100" s="14" t="s">
        <v>52</v>
      </c>
      <c r="AB100" s="44">
        <v>31</v>
      </c>
      <c r="AC100" s="44">
        <v>60</v>
      </c>
      <c r="AD100" s="44"/>
      <c r="AE100" s="44"/>
      <c r="AF100" s="44">
        <v>31</v>
      </c>
      <c r="AG100" s="44"/>
      <c r="AH100" s="44"/>
      <c r="AI100" s="44"/>
      <c r="AJ100" s="44">
        <v>100</v>
      </c>
      <c r="AK100" s="44"/>
      <c r="AP100" s="61">
        <v>0.58461538461538465</v>
      </c>
      <c r="AW100" s="1" t="s">
        <v>14</v>
      </c>
    </row>
    <row r="101" spans="3:49" ht="27" customHeight="1" x14ac:dyDescent="0.35">
      <c r="C101" s="14" t="s">
        <v>36</v>
      </c>
      <c r="D101" s="44">
        <v>100</v>
      </c>
      <c r="E101" s="44">
        <v>100</v>
      </c>
      <c r="F101" s="44"/>
      <c r="G101" s="44">
        <v>100</v>
      </c>
      <c r="H101" s="44">
        <v>20</v>
      </c>
      <c r="I101" s="44">
        <v>100</v>
      </c>
      <c r="J101" s="44">
        <v>100</v>
      </c>
      <c r="K101" s="44">
        <v>100</v>
      </c>
      <c r="L101" s="44">
        <v>20</v>
      </c>
      <c r="M101" s="44">
        <v>20</v>
      </c>
      <c r="O101" s="14" t="s">
        <v>36</v>
      </c>
      <c r="P101" s="44">
        <v>100</v>
      </c>
      <c r="Q101" s="44">
        <v>100</v>
      </c>
      <c r="R101" s="44"/>
      <c r="S101" s="44">
        <v>100</v>
      </c>
      <c r="T101" s="44">
        <v>20</v>
      </c>
      <c r="U101" s="44">
        <v>100</v>
      </c>
      <c r="V101" s="44">
        <v>100</v>
      </c>
      <c r="W101" s="44">
        <v>100</v>
      </c>
      <c r="X101" s="44">
        <v>20</v>
      </c>
      <c r="Y101" s="44">
        <v>20</v>
      </c>
      <c r="AA101" s="14" t="s">
        <v>36</v>
      </c>
      <c r="AB101" s="44">
        <v>100</v>
      </c>
      <c r="AC101" s="44">
        <v>100</v>
      </c>
      <c r="AD101" s="44"/>
      <c r="AE101" s="44">
        <v>100</v>
      </c>
      <c r="AF101" s="44">
        <v>20</v>
      </c>
      <c r="AG101" s="44">
        <v>100</v>
      </c>
      <c r="AH101" s="44">
        <v>100</v>
      </c>
      <c r="AI101" s="44">
        <v>100</v>
      </c>
      <c r="AJ101" s="44">
        <v>20</v>
      </c>
      <c r="AK101" s="44">
        <v>20</v>
      </c>
      <c r="AP101" s="61">
        <v>0.49592592592592594</v>
      </c>
      <c r="AW101" s="1" t="s">
        <v>7</v>
      </c>
    </row>
    <row r="102" spans="3:49" ht="27" customHeight="1" x14ac:dyDescent="0.35">
      <c r="C102" s="14" t="s">
        <v>45</v>
      </c>
      <c r="D102" s="44">
        <v>100</v>
      </c>
      <c r="E102" s="44">
        <v>100</v>
      </c>
      <c r="F102" s="44"/>
      <c r="G102" s="44">
        <v>100</v>
      </c>
      <c r="H102" s="44">
        <v>100</v>
      </c>
      <c r="I102" s="44">
        <v>100</v>
      </c>
      <c r="J102" s="44"/>
      <c r="K102" s="44"/>
      <c r="L102" s="44">
        <v>80</v>
      </c>
      <c r="M102" s="44"/>
      <c r="O102" s="14" t="s">
        <v>45</v>
      </c>
      <c r="P102" s="44">
        <v>100</v>
      </c>
      <c r="Q102" s="44">
        <v>100</v>
      </c>
      <c r="R102" s="44"/>
      <c r="S102" s="44">
        <v>100</v>
      </c>
      <c r="T102" s="44">
        <v>100</v>
      </c>
      <c r="U102" s="44">
        <v>100</v>
      </c>
      <c r="V102" s="44"/>
      <c r="W102" s="44"/>
      <c r="X102" s="44">
        <v>80</v>
      </c>
      <c r="Y102" s="44"/>
      <c r="AA102" s="14" t="s">
        <v>45</v>
      </c>
      <c r="AB102" s="44">
        <v>100</v>
      </c>
      <c r="AC102" s="44">
        <v>100</v>
      </c>
      <c r="AD102" s="44"/>
      <c r="AE102" s="44">
        <v>100</v>
      </c>
      <c r="AF102" s="44">
        <v>100</v>
      </c>
      <c r="AG102" s="44">
        <v>100</v>
      </c>
      <c r="AH102" s="44"/>
      <c r="AI102" s="44"/>
      <c r="AJ102" s="44">
        <v>80</v>
      </c>
      <c r="AK102" s="44"/>
      <c r="AP102" s="61">
        <f>AVERAGE(AP92:AP101)</f>
        <v>0.4579620172855467</v>
      </c>
    </row>
    <row r="103" spans="3:49" ht="27" customHeight="1" x14ac:dyDescent="0.35">
      <c r="C103" s="14" t="s">
        <v>42</v>
      </c>
      <c r="D103" s="44">
        <v>30</v>
      </c>
      <c r="E103" s="44">
        <v>30</v>
      </c>
      <c r="F103" s="44">
        <v>40</v>
      </c>
      <c r="G103" s="44"/>
      <c r="H103" s="44">
        <v>10</v>
      </c>
      <c r="I103" s="44">
        <v>40</v>
      </c>
      <c r="J103" s="44">
        <v>40</v>
      </c>
      <c r="K103" s="44">
        <v>40</v>
      </c>
      <c r="L103" s="44">
        <v>10</v>
      </c>
      <c r="M103" s="44"/>
      <c r="O103" s="14" t="s">
        <v>42</v>
      </c>
      <c r="P103" s="44">
        <v>30</v>
      </c>
      <c r="Q103" s="44">
        <v>30</v>
      </c>
      <c r="R103" s="44">
        <v>40</v>
      </c>
      <c r="S103" s="44"/>
      <c r="T103" s="44">
        <v>10</v>
      </c>
      <c r="U103" s="44">
        <v>40</v>
      </c>
      <c r="V103" s="44">
        <v>40</v>
      </c>
      <c r="W103" s="44">
        <v>40</v>
      </c>
      <c r="X103" s="44">
        <v>10</v>
      </c>
      <c r="Y103" s="44"/>
      <c r="AA103" s="14" t="s">
        <v>42</v>
      </c>
      <c r="AB103" s="44">
        <v>30</v>
      </c>
      <c r="AC103" s="44">
        <v>30</v>
      </c>
      <c r="AD103" s="44">
        <v>40</v>
      </c>
      <c r="AE103" s="44"/>
      <c r="AF103" s="44">
        <v>10</v>
      </c>
      <c r="AG103" s="44">
        <v>40</v>
      </c>
      <c r="AH103" s="44">
        <v>40</v>
      </c>
      <c r="AI103" s="44">
        <v>40</v>
      </c>
      <c r="AJ103" s="44">
        <v>10</v>
      </c>
      <c r="AK103" s="44"/>
    </row>
    <row r="104" spans="3:49" ht="27" customHeight="1" x14ac:dyDescent="0.35">
      <c r="C104" s="14" t="s">
        <v>31</v>
      </c>
      <c r="D104" s="44">
        <v>30</v>
      </c>
      <c r="E104" s="44">
        <v>30</v>
      </c>
      <c r="F104" s="44">
        <v>30</v>
      </c>
      <c r="G104" s="44"/>
      <c r="H104" s="44"/>
      <c r="I104" s="44"/>
      <c r="J104" s="44">
        <v>40</v>
      </c>
      <c r="K104" s="44">
        <v>41</v>
      </c>
      <c r="L104" s="44"/>
      <c r="M104" s="44"/>
      <c r="O104" s="14" t="s">
        <v>31</v>
      </c>
      <c r="P104" s="44">
        <v>30</v>
      </c>
      <c r="Q104" s="44">
        <v>30</v>
      </c>
      <c r="R104" s="44">
        <v>30</v>
      </c>
      <c r="S104" s="44"/>
      <c r="T104" s="44"/>
      <c r="U104" s="44"/>
      <c r="V104" s="44">
        <v>40</v>
      </c>
      <c r="W104" s="44">
        <v>41</v>
      </c>
      <c r="X104" s="44"/>
      <c r="Y104" s="44"/>
      <c r="AA104" s="14" t="s">
        <v>31</v>
      </c>
      <c r="AB104" s="44">
        <v>30</v>
      </c>
      <c r="AC104" s="44">
        <v>30</v>
      </c>
      <c r="AD104" s="44">
        <v>30</v>
      </c>
      <c r="AE104" s="44"/>
      <c r="AF104" s="44"/>
      <c r="AG104" s="44"/>
      <c r="AH104" s="44">
        <v>40</v>
      </c>
      <c r="AI104" s="44">
        <v>41</v>
      </c>
      <c r="AJ104" s="44"/>
      <c r="AK104" s="44"/>
    </row>
    <row r="105" spans="3:49" ht="27" customHeight="1" x14ac:dyDescent="0.35">
      <c r="C105" s="14" t="s">
        <v>49</v>
      </c>
      <c r="D105" s="44">
        <v>1</v>
      </c>
      <c r="E105" s="44">
        <v>20</v>
      </c>
      <c r="F105" s="44"/>
      <c r="G105" s="44"/>
      <c r="H105" s="44">
        <v>20</v>
      </c>
      <c r="I105" s="44"/>
      <c r="J105" s="44"/>
      <c r="K105" s="44"/>
      <c r="L105" s="44"/>
      <c r="M105" s="44"/>
      <c r="O105" s="14" t="s">
        <v>49</v>
      </c>
      <c r="P105" s="44">
        <v>1</v>
      </c>
      <c r="Q105" s="44">
        <v>20</v>
      </c>
      <c r="R105" s="44"/>
      <c r="S105" s="44"/>
      <c r="T105" s="44">
        <v>20</v>
      </c>
      <c r="U105" s="44"/>
      <c r="V105" s="44"/>
      <c r="W105" s="44"/>
      <c r="X105" s="44"/>
      <c r="Y105" s="44"/>
      <c r="AA105" s="14" t="s">
        <v>49</v>
      </c>
      <c r="AB105" s="44">
        <v>1</v>
      </c>
      <c r="AC105" s="44">
        <v>20</v>
      </c>
      <c r="AD105" s="44"/>
      <c r="AE105" s="44"/>
      <c r="AF105" s="44">
        <v>20</v>
      </c>
      <c r="AG105" s="44"/>
      <c r="AH105" s="44"/>
      <c r="AI105" s="44"/>
      <c r="AJ105" s="44"/>
      <c r="AK105" s="44"/>
    </row>
    <row r="106" spans="3:49" ht="27" customHeight="1" x14ac:dyDescent="0.35">
      <c r="C106" s="14" t="s">
        <v>46</v>
      </c>
      <c r="D106" s="44"/>
      <c r="E106" s="44">
        <v>90</v>
      </c>
      <c r="F106" s="44">
        <v>90</v>
      </c>
      <c r="G106" s="44">
        <v>50</v>
      </c>
      <c r="H106" s="44">
        <v>50</v>
      </c>
      <c r="I106" s="44">
        <v>50</v>
      </c>
      <c r="J106" s="44">
        <v>90</v>
      </c>
      <c r="K106" s="44">
        <v>90</v>
      </c>
      <c r="L106" s="44">
        <v>50</v>
      </c>
      <c r="M106" s="44">
        <v>50</v>
      </c>
      <c r="O106" s="14" t="s">
        <v>46</v>
      </c>
      <c r="P106" s="44"/>
      <c r="Q106" s="44">
        <v>90</v>
      </c>
      <c r="R106" s="44">
        <v>90</v>
      </c>
      <c r="S106" s="44">
        <v>50</v>
      </c>
      <c r="T106" s="44">
        <v>50</v>
      </c>
      <c r="U106" s="44">
        <v>50</v>
      </c>
      <c r="V106" s="44">
        <v>90</v>
      </c>
      <c r="W106" s="44">
        <v>90</v>
      </c>
      <c r="X106" s="44">
        <v>50</v>
      </c>
      <c r="Y106" s="44">
        <v>50</v>
      </c>
      <c r="AA106" s="14" t="s">
        <v>46</v>
      </c>
      <c r="AB106" s="44"/>
      <c r="AC106" s="44">
        <v>90</v>
      </c>
      <c r="AD106" s="44">
        <v>90</v>
      </c>
      <c r="AE106" s="44">
        <v>50</v>
      </c>
      <c r="AF106" s="44">
        <v>50</v>
      </c>
      <c r="AG106" s="44">
        <v>50</v>
      </c>
      <c r="AH106" s="44">
        <v>90</v>
      </c>
      <c r="AI106" s="44">
        <v>90</v>
      </c>
      <c r="AJ106" s="44">
        <v>50</v>
      </c>
      <c r="AK106" s="44">
        <v>50</v>
      </c>
    </row>
    <row r="107" spans="3:49" ht="27" customHeight="1" x14ac:dyDescent="0.35">
      <c r="C107" s="14" t="s">
        <v>24</v>
      </c>
      <c r="D107" s="44">
        <v>100</v>
      </c>
      <c r="E107" s="44">
        <v>100</v>
      </c>
      <c r="F107" s="44">
        <v>100</v>
      </c>
      <c r="G107" s="44">
        <v>100</v>
      </c>
      <c r="H107" s="44">
        <v>50</v>
      </c>
      <c r="I107" s="44"/>
      <c r="J107" s="44">
        <v>100</v>
      </c>
      <c r="K107" s="44">
        <v>100</v>
      </c>
      <c r="L107" s="44">
        <v>100</v>
      </c>
      <c r="M107" s="44"/>
      <c r="O107" s="14" t="s">
        <v>24</v>
      </c>
      <c r="P107" s="44">
        <v>100</v>
      </c>
      <c r="Q107" s="44">
        <v>100</v>
      </c>
      <c r="R107" s="44">
        <v>100</v>
      </c>
      <c r="S107" s="44">
        <v>100</v>
      </c>
      <c r="T107" s="44">
        <v>50</v>
      </c>
      <c r="U107" s="44"/>
      <c r="V107" s="44">
        <v>100</v>
      </c>
      <c r="W107" s="44">
        <v>100</v>
      </c>
      <c r="X107" s="44">
        <v>100</v>
      </c>
      <c r="Y107" s="44"/>
      <c r="AA107" s="14" t="s">
        <v>24</v>
      </c>
      <c r="AB107" s="44">
        <v>100</v>
      </c>
      <c r="AC107" s="44">
        <v>100</v>
      </c>
      <c r="AD107" s="44">
        <v>100</v>
      </c>
      <c r="AE107" s="44">
        <v>100</v>
      </c>
      <c r="AF107" s="44">
        <v>50</v>
      </c>
      <c r="AG107" s="44"/>
      <c r="AH107" s="44">
        <v>100</v>
      </c>
      <c r="AI107" s="44">
        <v>100</v>
      </c>
      <c r="AJ107" s="44">
        <v>100</v>
      </c>
      <c r="AK107" s="44"/>
    </row>
    <row r="108" spans="3:49" ht="27" customHeight="1" x14ac:dyDescent="0.35">
      <c r="C108" s="14" t="s">
        <v>57</v>
      </c>
      <c r="D108" s="44">
        <v>100</v>
      </c>
      <c r="E108" s="44"/>
      <c r="F108" s="44"/>
      <c r="G108" s="44"/>
      <c r="H108" s="44"/>
      <c r="I108" s="44"/>
      <c r="J108" s="44"/>
      <c r="K108" s="44"/>
      <c r="L108" s="44"/>
      <c r="M108" s="44"/>
      <c r="O108" s="14" t="s">
        <v>57</v>
      </c>
      <c r="P108" s="44">
        <v>100</v>
      </c>
      <c r="Q108" s="44"/>
      <c r="R108" s="44"/>
      <c r="S108" s="44"/>
      <c r="T108" s="44"/>
      <c r="U108" s="44"/>
      <c r="V108" s="44"/>
      <c r="W108" s="44"/>
      <c r="X108" s="44"/>
      <c r="Y108" s="44"/>
      <c r="AA108" s="14" t="s">
        <v>57</v>
      </c>
      <c r="AB108" s="44">
        <v>100</v>
      </c>
      <c r="AC108" s="44"/>
      <c r="AD108" s="44"/>
      <c r="AE108" s="44"/>
      <c r="AF108" s="44"/>
      <c r="AG108" s="44"/>
      <c r="AH108" s="44"/>
      <c r="AI108" s="44"/>
      <c r="AJ108" s="44"/>
      <c r="AK108" s="44"/>
    </row>
    <row r="109" spans="3:49" ht="27" customHeight="1" x14ac:dyDescent="0.35">
      <c r="C109" s="14" t="s">
        <v>29</v>
      </c>
      <c r="D109" s="44">
        <v>30</v>
      </c>
      <c r="E109" s="44">
        <v>10</v>
      </c>
      <c r="F109" s="44"/>
      <c r="G109" s="44"/>
      <c r="H109" s="44">
        <v>10</v>
      </c>
      <c r="I109" s="44"/>
      <c r="J109" s="44"/>
      <c r="K109" s="44"/>
      <c r="L109" s="44">
        <v>10</v>
      </c>
      <c r="M109" s="44"/>
      <c r="O109" s="14" t="s">
        <v>29</v>
      </c>
      <c r="P109" s="44">
        <v>30</v>
      </c>
      <c r="Q109" s="44">
        <v>10</v>
      </c>
      <c r="R109" s="44"/>
      <c r="S109" s="44"/>
      <c r="T109" s="44">
        <v>10</v>
      </c>
      <c r="U109" s="44"/>
      <c r="V109" s="44"/>
      <c r="W109" s="44"/>
      <c r="X109" s="44">
        <v>10</v>
      </c>
      <c r="Y109" s="44"/>
      <c r="AA109" s="14" t="s">
        <v>29</v>
      </c>
      <c r="AB109" s="44">
        <v>30</v>
      </c>
      <c r="AC109" s="44">
        <v>10</v>
      </c>
      <c r="AD109" s="44"/>
      <c r="AE109" s="44"/>
      <c r="AF109" s="44">
        <v>10</v>
      </c>
      <c r="AG109" s="44"/>
      <c r="AH109" s="44"/>
      <c r="AI109" s="44"/>
      <c r="AJ109" s="44">
        <v>10</v>
      </c>
      <c r="AK109" s="44"/>
    </row>
    <row r="110" spans="3:49" ht="27" customHeight="1" x14ac:dyDescent="0.35">
      <c r="C110" s="14" t="s">
        <v>38</v>
      </c>
      <c r="D110" s="44">
        <v>70</v>
      </c>
      <c r="E110" s="44">
        <v>60</v>
      </c>
      <c r="F110" s="44">
        <v>75</v>
      </c>
      <c r="G110" s="44"/>
      <c r="H110" s="44">
        <v>40</v>
      </c>
      <c r="I110" s="44"/>
      <c r="J110" s="44">
        <v>90</v>
      </c>
      <c r="K110" s="44">
        <v>90</v>
      </c>
      <c r="L110" s="44">
        <v>30</v>
      </c>
      <c r="M110" s="44"/>
      <c r="O110" s="14" t="s">
        <v>38</v>
      </c>
      <c r="P110" s="44">
        <v>70</v>
      </c>
      <c r="Q110" s="44">
        <v>60</v>
      </c>
      <c r="R110" s="44">
        <v>75</v>
      </c>
      <c r="S110" s="44"/>
      <c r="T110" s="44">
        <v>40</v>
      </c>
      <c r="U110" s="44"/>
      <c r="V110" s="44">
        <v>90</v>
      </c>
      <c r="W110" s="44">
        <v>90</v>
      </c>
      <c r="X110" s="44">
        <v>30</v>
      </c>
      <c r="Y110" s="44"/>
      <c r="AA110" s="14" t="s">
        <v>38</v>
      </c>
      <c r="AB110" s="44">
        <v>70</v>
      </c>
      <c r="AC110" s="44">
        <v>60</v>
      </c>
      <c r="AD110" s="44">
        <v>75</v>
      </c>
      <c r="AE110" s="44"/>
      <c r="AF110" s="44">
        <v>40</v>
      </c>
      <c r="AG110" s="44"/>
      <c r="AH110" s="44">
        <v>90</v>
      </c>
      <c r="AI110" s="44">
        <v>90</v>
      </c>
      <c r="AJ110" s="44">
        <v>30</v>
      </c>
      <c r="AK110" s="44"/>
    </row>
    <row r="111" spans="3:49" ht="27" customHeight="1" x14ac:dyDescent="0.35">
      <c r="C111" s="14" t="s">
        <v>27</v>
      </c>
      <c r="D111" s="44">
        <v>20</v>
      </c>
      <c r="E111" s="44">
        <v>0</v>
      </c>
      <c r="F111" s="44">
        <v>10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6">
        <v>0</v>
      </c>
      <c r="O111" s="14" t="s">
        <v>27</v>
      </c>
      <c r="P111" s="44">
        <v>20</v>
      </c>
      <c r="Q111" s="44">
        <v>0</v>
      </c>
      <c r="R111" s="44">
        <v>10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6">
        <v>0</v>
      </c>
      <c r="AA111" s="14" t="s">
        <v>27</v>
      </c>
      <c r="AB111" s="44">
        <v>20</v>
      </c>
      <c r="AC111" s="44">
        <v>0</v>
      </c>
      <c r="AD111" s="44">
        <v>10</v>
      </c>
      <c r="AE111" s="44">
        <v>0</v>
      </c>
      <c r="AF111" s="44">
        <v>0</v>
      </c>
      <c r="AG111" s="44">
        <v>0</v>
      </c>
      <c r="AH111" s="44">
        <v>0</v>
      </c>
      <c r="AI111" s="44">
        <v>0</v>
      </c>
      <c r="AJ111" s="44">
        <v>0</v>
      </c>
      <c r="AK111" s="46">
        <v>0</v>
      </c>
    </row>
    <row r="112" spans="3:49" ht="27" customHeight="1" x14ac:dyDescent="0.35">
      <c r="C112" s="14" t="s">
        <v>23</v>
      </c>
      <c r="D112" s="44">
        <v>30</v>
      </c>
      <c r="E112" s="44">
        <v>100</v>
      </c>
      <c r="F112" s="44">
        <v>20</v>
      </c>
      <c r="G112" s="44"/>
      <c r="H112" s="44">
        <v>30</v>
      </c>
      <c r="I112" s="44"/>
      <c r="J112" s="44">
        <v>20</v>
      </c>
      <c r="K112" s="44">
        <v>20</v>
      </c>
      <c r="L112" s="44"/>
      <c r="M112" s="44">
        <v>0</v>
      </c>
      <c r="O112" s="14" t="s">
        <v>23</v>
      </c>
      <c r="P112" s="44">
        <v>30</v>
      </c>
      <c r="Q112" s="44">
        <v>100</v>
      </c>
      <c r="R112" s="44">
        <v>20</v>
      </c>
      <c r="S112" s="44"/>
      <c r="T112" s="44">
        <v>30</v>
      </c>
      <c r="U112" s="44"/>
      <c r="V112" s="44">
        <v>20</v>
      </c>
      <c r="W112" s="44">
        <v>20</v>
      </c>
      <c r="X112" s="44"/>
      <c r="Y112" s="44">
        <v>0</v>
      </c>
      <c r="AA112" s="14" t="s">
        <v>23</v>
      </c>
      <c r="AB112" s="44">
        <v>30</v>
      </c>
      <c r="AC112" s="44">
        <v>100</v>
      </c>
      <c r="AD112" s="44">
        <v>20</v>
      </c>
      <c r="AE112" s="44"/>
      <c r="AF112" s="44">
        <v>30</v>
      </c>
      <c r="AG112" s="44"/>
      <c r="AH112" s="44">
        <v>20</v>
      </c>
      <c r="AI112" s="44">
        <v>20</v>
      </c>
      <c r="AJ112" s="44"/>
      <c r="AK112" s="44">
        <v>0</v>
      </c>
    </row>
    <row r="113" spans="3:37" ht="27" customHeight="1" x14ac:dyDescent="0.35">
      <c r="C113" s="14" t="s">
        <v>108</v>
      </c>
      <c r="D113" s="44">
        <v>20</v>
      </c>
      <c r="E113" s="44">
        <v>20</v>
      </c>
      <c r="F113" s="44">
        <v>20</v>
      </c>
      <c r="G113" s="44"/>
      <c r="H113" s="44">
        <v>0</v>
      </c>
      <c r="I113" s="44"/>
      <c r="J113" s="44"/>
      <c r="K113" s="44"/>
      <c r="L113" s="44"/>
      <c r="M113" s="44"/>
      <c r="O113" s="14" t="s">
        <v>108</v>
      </c>
      <c r="P113" s="44">
        <v>20</v>
      </c>
      <c r="Q113" s="44">
        <v>20</v>
      </c>
      <c r="R113" s="44">
        <v>20</v>
      </c>
      <c r="S113" s="44"/>
      <c r="T113" s="44">
        <v>0</v>
      </c>
      <c r="U113" s="44"/>
      <c r="V113" s="44"/>
      <c r="W113" s="44"/>
      <c r="X113" s="44"/>
      <c r="Y113" s="44"/>
      <c r="AA113" s="14" t="s">
        <v>108</v>
      </c>
      <c r="AB113" s="44">
        <v>20</v>
      </c>
      <c r="AC113" s="44">
        <v>20</v>
      </c>
      <c r="AD113" s="44">
        <v>20</v>
      </c>
      <c r="AE113" s="44"/>
      <c r="AF113" s="44">
        <v>0</v>
      </c>
      <c r="AG113" s="44"/>
      <c r="AH113" s="44"/>
      <c r="AI113" s="44"/>
      <c r="AJ113" s="44"/>
      <c r="AK113" s="44"/>
    </row>
    <row r="114" spans="3:37" ht="27" customHeight="1" x14ac:dyDescent="0.35">
      <c r="C114" s="14" t="s">
        <v>48</v>
      </c>
      <c r="D114" s="44">
        <v>99</v>
      </c>
      <c r="E114" s="44">
        <v>99</v>
      </c>
      <c r="F114" s="44">
        <v>90</v>
      </c>
      <c r="G114" s="44"/>
      <c r="H114" s="44"/>
      <c r="I114" s="44"/>
      <c r="J114" s="44"/>
      <c r="K114" s="44"/>
      <c r="L114" s="44"/>
      <c r="M114" s="44"/>
      <c r="O114" s="14" t="s">
        <v>48</v>
      </c>
      <c r="P114" s="44">
        <v>99</v>
      </c>
      <c r="Q114" s="44">
        <v>99</v>
      </c>
      <c r="R114" s="44">
        <v>90</v>
      </c>
      <c r="S114" s="44"/>
      <c r="T114" s="44"/>
      <c r="U114" s="44"/>
      <c r="V114" s="44"/>
      <c r="W114" s="44"/>
      <c r="X114" s="44"/>
      <c r="Y114" s="44"/>
      <c r="AA114" s="14" t="s">
        <v>48</v>
      </c>
      <c r="AB114" s="44">
        <v>99</v>
      </c>
      <c r="AC114" s="44">
        <v>99</v>
      </c>
      <c r="AD114" s="44">
        <v>90</v>
      </c>
      <c r="AE114" s="44"/>
      <c r="AF114" s="44"/>
      <c r="AG114" s="44"/>
      <c r="AH114" s="44"/>
      <c r="AI114" s="44"/>
      <c r="AJ114" s="44"/>
      <c r="AK114" s="44"/>
    </row>
    <row r="115" spans="3:37" ht="27" customHeight="1" x14ac:dyDescent="0.35">
      <c r="C115" s="14" t="s">
        <v>39</v>
      </c>
      <c r="D115" s="44">
        <v>35</v>
      </c>
      <c r="E115" s="44">
        <v>35</v>
      </c>
      <c r="F115" s="44">
        <v>35</v>
      </c>
      <c r="G115" s="44">
        <v>35</v>
      </c>
      <c r="H115" s="44">
        <v>35</v>
      </c>
      <c r="I115" s="44">
        <v>35</v>
      </c>
      <c r="J115" s="44">
        <v>35</v>
      </c>
      <c r="K115" s="44">
        <v>35</v>
      </c>
      <c r="L115" s="44">
        <v>35</v>
      </c>
      <c r="M115" s="44">
        <v>35</v>
      </c>
      <c r="O115" s="14" t="s">
        <v>39</v>
      </c>
      <c r="P115" s="44">
        <v>35</v>
      </c>
      <c r="Q115" s="44">
        <v>35</v>
      </c>
      <c r="R115" s="44">
        <v>35</v>
      </c>
      <c r="S115" s="44">
        <v>35</v>
      </c>
      <c r="T115" s="44">
        <v>35</v>
      </c>
      <c r="U115" s="44">
        <v>35</v>
      </c>
      <c r="V115" s="44">
        <v>35</v>
      </c>
      <c r="W115" s="44">
        <v>35</v>
      </c>
      <c r="X115" s="44">
        <v>35</v>
      </c>
      <c r="Y115" s="44">
        <v>35</v>
      </c>
      <c r="AA115" s="14" t="s">
        <v>39</v>
      </c>
      <c r="AB115" s="44">
        <v>35</v>
      </c>
      <c r="AC115" s="44">
        <v>35</v>
      </c>
      <c r="AD115" s="44">
        <v>35</v>
      </c>
      <c r="AE115" s="44">
        <v>35</v>
      </c>
      <c r="AF115" s="44">
        <v>35</v>
      </c>
      <c r="AG115" s="44">
        <v>35</v>
      </c>
      <c r="AH115" s="44">
        <v>35</v>
      </c>
      <c r="AI115" s="44">
        <v>35</v>
      </c>
      <c r="AJ115" s="44">
        <v>35</v>
      </c>
      <c r="AK115" s="44">
        <v>35</v>
      </c>
    </row>
    <row r="116" spans="3:37" ht="27" customHeight="1" x14ac:dyDescent="0.35">
      <c r="C116" s="14" t="s">
        <v>34</v>
      </c>
      <c r="D116" s="44">
        <v>60</v>
      </c>
      <c r="E116" s="44">
        <v>50</v>
      </c>
      <c r="F116" s="44">
        <v>50</v>
      </c>
      <c r="G116" s="44"/>
      <c r="H116" s="44">
        <v>50</v>
      </c>
      <c r="I116" s="44"/>
      <c r="J116" s="44"/>
      <c r="K116" s="44"/>
      <c r="L116" s="44">
        <v>50</v>
      </c>
      <c r="M116" s="44"/>
      <c r="O116" s="14" t="s">
        <v>34</v>
      </c>
      <c r="P116" s="44">
        <v>60</v>
      </c>
      <c r="Q116" s="44">
        <v>50</v>
      </c>
      <c r="R116" s="44">
        <v>50</v>
      </c>
      <c r="S116" s="44"/>
      <c r="T116" s="44">
        <v>50</v>
      </c>
      <c r="U116" s="44"/>
      <c r="V116" s="44"/>
      <c r="W116" s="44"/>
      <c r="X116" s="44">
        <v>50</v>
      </c>
      <c r="Y116" s="44"/>
      <c r="AA116" s="14" t="s">
        <v>34</v>
      </c>
      <c r="AB116" s="44">
        <v>60</v>
      </c>
      <c r="AC116" s="44">
        <v>50</v>
      </c>
      <c r="AD116" s="44">
        <v>50</v>
      </c>
      <c r="AE116" s="44"/>
      <c r="AF116" s="44">
        <v>50</v>
      </c>
      <c r="AG116" s="44"/>
      <c r="AH116" s="44"/>
      <c r="AI116" s="44"/>
      <c r="AJ116" s="44">
        <v>50</v>
      </c>
      <c r="AK116" s="44"/>
    </row>
    <row r="117" spans="3:37" ht="27" customHeight="1" x14ac:dyDescent="0.35">
      <c r="C117" s="14" t="s">
        <v>37</v>
      </c>
      <c r="D117" s="44">
        <v>8</v>
      </c>
      <c r="E117" s="44"/>
      <c r="F117" s="44"/>
      <c r="G117" s="44"/>
      <c r="H117" s="44"/>
      <c r="I117" s="44"/>
      <c r="J117" s="44"/>
      <c r="K117" s="44"/>
      <c r="L117" s="44"/>
      <c r="M117" s="44"/>
      <c r="O117" s="14" t="s">
        <v>37</v>
      </c>
      <c r="P117" s="44">
        <v>8</v>
      </c>
      <c r="Q117" s="44"/>
      <c r="R117" s="44"/>
      <c r="S117" s="44"/>
      <c r="T117" s="44"/>
      <c r="U117" s="44"/>
      <c r="V117" s="44"/>
      <c r="W117" s="44"/>
      <c r="X117" s="44"/>
      <c r="Y117" s="44"/>
      <c r="AA117" s="14" t="s">
        <v>37</v>
      </c>
      <c r="AB117" s="44">
        <v>8</v>
      </c>
      <c r="AC117" s="44"/>
      <c r="AD117" s="44"/>
      <c r="AE117" s="44"/>
      <c r="AF117" s="44"/>
      <c r="AG117" s="44"/>
      <c r="AH117" s="44"/>
      <c r="AI117" s="44"/>
      <c r="AJ117" s="44"/>
      <c r="AK117" s="44"/>
    </row>
    <row r="118" spans="3:37" ht="27" customHeight="1" x14ac:dyDescent="0.35">
      <c r="C118" s="14" t="s">
        <v>28</v>
      </c>
      <c r="D118" s="44">
        <v>90</v>
      </c>
      <c r="E118" s="44">
        <v>20</v>
      </c>
      <c r="F118" s="44"/>
      <c r="G118" s="44">
        <v>30</v>
      </c>
      <c r="H118" s="44">
        <v>20</v>
      </c>
      <c r="I118" s="44">
        <v>90</v>
      </c>
      <c r="J118" s="44"/>
      <c r="K118" s="44"/>
      <c r="L118" s="44">
        <v>90</v>
      </c>
      <c r="M118" s="44">
        <v>80</v>
      </c>
      <c r="O118" s="14" t="s">
        <v>28</v>
      </c>
      <c r="P118" s="44">
        <v>90</v>
      </c>
      <c r="Q118" s="44">
        <v>20</v>
      </c>
      <c r="R118" s="44"/>
      <c r="S118" s="44">
        <v>30</v>
      </c>
      <c r="T118" s="44">
        <v>20</v>
      </c>
      <c r="U118" s="44">
        <v>90</v>
      </c>
      <c r="V118" s="44"/>
      <c r="W118" s="44"/>
      <c r="X118" s="44">
        <v>90</v>
      </c>
      <c r="Y118" s="44">
        <v>80</v>
      </c>
      <c r="AA118" s="14" t="s">
        <v>28</v>
      </c>
      <c r="AB118" s="44">
        <v>90</v>
      </c>
      <c r="AC118" s="44">
        <v>20</v>
      </c>
      <c r="AD118" s="44"/>
      <c r="AE118" s="44">
        <v>30</v>
      </c>
      <c r="AF118" s="44">
        <v>20</v>
      </c>
      <c r="AG118" s="44">
        <v>90</v>
      </c>
      <c r="AH118" s="44"/>
      <c r="AI118" s="44"/>
      <c r="AJ118" s="44">
        <v>90</v>
      </c>
      <c r="AK118" s="44">
        <v>80</v>
      </c>
    </row>
    <row r="119" spans="3:37" x14ac:dyDescent="0.35">
      <c r="C119" s="40"/>
      <c r="D119" s="47"/>
      <c r="E119" s="48"/>
      <c r="F119" s="47"/>
      <c r="G119" s="47"/>
      <c r="H119" s="47"/>
      <c r="I119" s="47"/>
      <c r="J119" s="47"/>
      <c r="K119" s="47"/>
      <c r="L119" s="47"/>
      <c r="M119" s="10"/>
      <c r="O119" s="40"/>
      <c r="P119" s="47"/>
      <c r="Q119" s="48"/>
      <c r="R119" s="47"/>
      <c r="S119" s="47"/>
      <c r="T119" s="47"/>
      <c r="U119" s="47"/>
      <c r="V119" s="47"/>
      <c r="W119" s="47"/>
      <c r="X119" s="47"/>
      <c r="Y119" s="10"/>
      <c r="AA119" s="40"/>
      <c r="AB119" s="47"/>
      <c r="AC119" s="48"/>
      <c r="AD119" s="47"/>
      <c r="AE119" s="47"/>
      <c r="AF119" s="47"/>
      <c r="AG119" s="47"/>
      <c r="AH119" s="47"/>
      <c r="AI119" s="47"/>
      <c r="AJ119" s="47"/>
      <c r="AK119" s="10"/>
    </row>
    <row r="120" spans="3:37" x14ac:dyDescent="0.35">
      <c r="C120" s="40"/>
      <c r="D120" s="47"/>
      <c r="E120" s="48"/>
      <c r="F120" s="49"/>
      <c r="G120" s="47"/>
      <c r="H120" s="47"/>
      <c r="I120" s="47"/>
      <c r="J120" s="47"/>
      <c r="K120" s="47"/>
      <c r="L120" s="50" t="s">
        <v>92</v>
      </c>
      <c r="M120" s="51" t="s">
        <v>95</v>
      </c>
      <c r="O120" s="40"/>
      <c r="P120" s="47"/>
      <c r="Q120" s="48"/>
      <c r="R120" s="49"/>
      <c r="S120" s="47"/>
      <c r="T120" s="47"/>
      <c r="U120" s="47"/>
      <c r="V120" s="47"/>
      <c r="W120" s="47"/>
      <c r="X120" s="50" t="s">
        <v>92</v>
      </c>
      <c r="Y120" s="51" t="s">
        <v>95</v>
      </c>
      <c r="AA120" s="40"/>
      <c r="AB120" s="47"/>
      <c r="AC120" s="48"/>
      <c r="AD120" s="49"/>
      <c r="AE120" s="47"/>
      <c r="AF120" s="47"/>
      <c r="AG120" s="47"/>
      <c r="AH120" s="47"/>
      <c r="AI120" s="47"/>
      <c r="AJ120" s="50" t="s">
        <v>92</v>
      </c>
      <c r="AK120" s="51" t="s">
        <v>95</v>
      </c>
    </row>
    <row r="121" spans="3:37" x14ac:dyDescent="0.35">
      <c r="C121" s="40"/>
      <c r="D121" s="47"/>
      <c r="E121" s="48"/>
      <c r="F121" s="47"/>
      <c r="G121" s="47"/>
      <c r="H121" s="47"/>
      <c r="I121" s="47"/>
      <c r="J121" s="47"/>
      <c r="K121" s="47"/>
      <c r="L121" s="47"/>
      <c r="M121" s="10"/>
      <c r="O121" s="40"/>
      <c r="P121" s="47"/>
      <c r="Q121" s="48"/>
      <c r="R121" s="47"/>
      <c r="S121" s="47"/>
      <c r="T121" s="47"/>
      <c r="U121" s="47"/>
      <c r="V121" s="47"/>
      <c r="W121" s="47"/>
      <c r="X121" s="47"/>
      <c r="Y121" s="10"/>
      <c r="AA121" s="40"/>
      <c r="AB121" s="47"/>
      <c r="AC121" s="48"/>
      <c r="AD121" s="47"/>
      <c r="AE121" s="47"/>
      <c r="AF121" s="47"/>
      <c r="AG121" s="47"/>
      <c r="AH121" s="47"/>
      <c r="AI121" s="47"/>
      <c r="AJ121" s="47"/>
      <c r="AK121" s="10"/>
    </row>
    <row r="122" spans="3:37" x14ac:dyDescent="0.35">
      <c r="C122" s="40" t="s">
        <v>109</v>
      </c>
      <c r="D122" s="62">
        <f t="shared" ref="D122:M122" si="3">AVERAGE(D85:D118)</f>
        <v>49.592592592592595</v>
      </c>
      <c r="E122" s="62">
        <f t="shared" si="3"/>
        <v>49.769230769230766</v>
      </c>
      <c r="F122" s="62">
        <f t="shared" si="3"/>
        <v>42.352941176470587</v>
      </c>
      <c r="G122" s="62">
        <f t="shared" si="3"/>
        <v>49.444444444444443</v>
      </c>
      <c r="H122" s="62">
        <f t="shared" si="3"/>
        <v>30.285714285714285</v>
      </c>
      <c r="I122" s="62">
        <f t="shared" si="3"/>
        <v>52.222222222222221</v>
      </c>
      <c r="J122" s="62">
        <f t="shared" si="3"/>
        <v>54.166666666666664</v>
      </c>
      <c r="K122" s="62">
        <f t="shared" si="3"/>
        <v>58.46153846153846</v>
      </c>
      <c r="L122" s="62">
        <f t="shared" si="3"/>
        <v>40.833333333333336</v>
      </c>
      <c r="M122" s="62">
        <f t="shared" si="3"/>
        <v>30.833333333333332</v>
      </c>
      <c r="O122" s="40" t="s">
        <v>109</v>
      </c>
      <c r="P122" s="62">
        <f t="shared" ref="P122:Y122" si="4">AVERAGE(P85:P118)</f>
        <v>49.592592592592595</v>
      </c>
      <c r="Q122" s="62">
        <f t="shared" si="4"/>
        <v>49.769230769230766</v>
      </c>
      <c r="R122" s="62">
        <f t="shared" si="4"/>
        <v>42.352941176470587</v>
      </c>
      <c r="S122" s="62">
        <f t="shared" si="4"/>
        <v>49.444444444444443</v>
      </c>
      <c r="T122" s="62">
        <f t="shared" si="4"/>
        <v>30.285714285714285</v>
      </c>
      <c r="U122" s="62">
        <f t="shared" si="4"/>
        <v>52.222222222222221</v>
      </c>
      <c r="V122" s="62">
        <f t="shared" si="4"/>
        <v>54.166666666666664</v>
      </c>
      <c r="W122" s="62">
        <f t="shared" si="4"/>
        <v>58.46153846153846</v>
      </c>
      <c r="X122" s="62">
        <f t="shared" si="4"/>
        <v>40.833333333333336</v>
      </c>
      <c r="Y122" s="62">
        <f t="shared" si="4"/>
        <v>30.833333333333332</v>
      </c>
      <c r="AA122" s="40" t="s">
        <v>109</v>
      </c>
      <c r="AB122" s="62">
        <f t="shared" ref="AB122:AK122" si="5">AVERAGE(AB85:AB118)</f>
        <v>49.592592592592595</v>
      </c>
      <c r="AC122" s="62">
        <f t="shared" si="5"/>
        <v>49.769230769230766</v>
      </c>
      <c r="AD122" s="62">
        <f t="shared" si="5"/>
        <v>42.352941176470587</v>
      </c>
      <c r="AE122" s="62">
        <f t="shared" si="5"/>
        <v>49.444444444444443</v>
      </c>
      <c r="AF122" s="62">
        <f t="shared" si="5"/>
        <v>30.285714285714285</v>
      </c>
      <c r="AG122" s="62">
        <f t="shared" si="5"/>
        <v>52.222222222222221</v>
      </c>
      <c r="AH122" s="62">
        <f t="shared" si="5"/>
        <v>54.166666666666664</v>
      </c>
      <c r="AI122" s="62">
        <f t="shared" si="5"/>
        <v>58.46153846153846</v>
      </c>
      <c r="AJ122" s="62">
        <f t="shared" si="5"/>
        <v>40.833333333333336</v>
      </c>
      <c r="AK122" s="62">
        <f t="shared" si="5"/>
        <v>30.833333333333332</v>
      </c>
    </row>
    <row r="123" spans="3:37" x14ac:dyDescent="0.35">
      <c r="C123" s="40"/>
      <c r="D123" s="47"/>
      <c r="E123" s="48"/>
      <c r="F123" s="47"/>
      <c r="G123" s="47"/>
      <c r="H123" s="47"/>
      <c r="I123" s="47"/>
      <c r="J123" s="47"/>
      <c r="K123" s="47"/>
      <c r="L123" s="47"/>
      <c r="M123" s="10"/>
      <c r="O123" s="40"/>
      <c r="P123" s="47"/>
      <c r="Q123" s="48"/>
      <c r="R123" s="47"/>
      <c r="S123" s="47"/>
      <c r="T123" s="47"/>
      <c r="U123" s="47"/>
      <c r="V123" s="47"/>
      <c r="W123" s="47"/>
      <c r="X123" s="47"/>
      <c r="Y123" s="10"/>
      <c r="AA123" s="40"/>
      <c r="AB123" s="47"/>
      <c r="AC123" s="48"/>
      <c r="AD123" s="47"/>
      <c r="AE123" s="47"/>
      <c r="AF123" s="47"/>
      <c r="AG123" s="47"/>
      <c r="AH123" s="47"/>
      <c r="AI123" s="47"/>
      <c r="AJ123" s="47"/>
      <c r="AK123" s="10"/>
    </row>
    <row r="124" spans="3:37" x14ac:dyDescent="0.35">
      <c r="C124" s="41"/>
      <c r="D124" s="49"/>
      <c r="E124" s="49"/>
      <c r="F124" s="49"/>
      <c r="G124" s="49"/>
      <c r="H124" s="49"/>
      <c r="I124" s="49"/>
      <c r="J124" s="49"/>
      <c r="K124" s="49"/>
      <c r="L124" s="50" t="s">
        <v>92</v>
      </c>
      <c r="M124" s="51" t="s">
        <v>95</v>
      </c>
      <c r="O124" s="41"/>
      <c r="P124" s="49"/>
      <c r="Q124" s="49"/>
      <c r="R124" s="49"/>
      <c r="S124" s="49"/>
      <c r="T124" s="49"/>
      <c r="U124" s="49"/>
      <c r="V124" s="49"/>
      <c r="W124" s="49"/>
      <c r="X124" s="50" t="s">
        <v>92</v>
      </c>
      <c r="Y124" s="51" t="s">
        <v>95</v>
      </c>
      <c r="AA124" s="41"/>
      <c r="AB124" s="49"/>
      <c r="AC124" s="49"/>
      <c r="AD124" s="49"/>
      <c r="AE124" s="49"/>
      <c r="AF124" s="49"/>
      <c r="AG124" s="49"/>
      <c r="AH124" s="49"/>
      <c r="AI124" s="49"/>
      <c r="AJ124" s="50" t="s">
        <v>92</v>
      </c>
      <c r="AK124" s="51" t="s">
        <v>95</v>
      </c>
    </row>
  </sheetData>
  <mergeCells count="1">
    <mergeCell ref="BA60:BB60"/>
  </mergeCells>
  <conditionalFormatting sqref="D6:M48">
    <cfRule type="cellIs" dxfId="26" priority="1" operator="between">
      <formula>101</formula>
      <formula>100000</formula>
    </cfRule>
    <cfRule type="cellIs" dxfId="25" priority="2" operator="equal">
      <formula>0</formula>
    </cfRule>
    <cfRule type="cellIs" dxfId="24" priority="3" operator="between">
      <formula>41</formula>
      <formula>100</formula>
    </cfRule>
    <cfRule type="cellIs" dxfId="23" priority="4" operator="between">
      <formula>1</formula>
      <formula>40</formula>
    </cfRule>
  </conditionalFormatting>
  <conditionalFormatting sqref="P6:Y48">
    <cfRule type="cellIs" dxfId="22" priority="5" operator="between">
      <formula>101</formula>
      <formula>100000</formula>
    </cfRule>
    <cfRule type="cellIs" dxfId="21" priority="6" operator="equal">
      <formula>0</formula>
    </cfRule>
    <cfRule type="cellIs" dxfId="20" priority="8" operator="between">
      <formula>41</formula>
      <formula>100</formula>
    </cfRule>
    <cfRule type="cellIs" dxfId="19" priority="9" operator="between">
      <formula>1</formula>
      <formula>40</formula>
    </cfRule>
  </conditionalFormatting>
  <conditionalFormatting sqref="AN64:AV64 AX64 AN70:AV70 AX70">
    <cfRule type="cellIs" dxfId="18" priority="45" operator="greaterThan">
      <formula>0.4</formula>
    </cfRule>
  </conditionalFormatting>
  <conditionalFormatting sqref="BA62:BC72">
    <cfRule type="cellIs" dxfId="17" priority="44" operator="greaterThan">
      <formula>0.4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C1599-96A1-4238-B552-FB9B859524B0}">
  <dimension ref="B1:AE56"/>
  <sheetViews>
    <sheetView zoomScale="80" zoomScaleNormal="80" workbookViewId="0">
      <selection activeCell="K69" sqref="K69"/>
    </sheetView>
  </sheetViews>
  <sheetFormatPr defaultColWidth="9.140625" defaultRowHeight="15" x14ac:dyDescent="0.25"/>
  <cols>
    <col min="1" max="1" width="9.140625" style="1"/>
    <col min="2" max="2" width="16.85546875" style="1" customWidth="1"/>
    <col min="3" max="3" width="14.42578125" style="1" customWidth="1"/>
    <col min="4" max="6" width="11.7109375" style="1" customWidth="1"/>
    <col min="7" max="7" width="9.140625" style="1"/>
    <col min="8" max="8" width="16.85546875" style="1" customWidth="1"/>
    <col min="9" max="9" width="14.42578125" style="1" customWidth="1"/>
    <col min="10" max="12" width="11.7109375" style="1" customWidth="1"/>
    <col min="13" max="13" width="9.140625" style="1"/>
    <col min="14" max="14" width="16.85546875" style="1" customWidth="1"/>
    <col min="15" max="15" width="14.42578125" style="1" customWidth="1"/>
    <col min="16" max="18" width="11.7109375" style="1" customWidth="1"/>
    <col min="19" max="23" width="9.140625" style="1"/>
    <col min="24" max="24" width="14.5703125" style="1" customWidth="1"/>
    <col min="25" max="27" width="9.140625" style="1"/>
    <col min="28" max="28" width="20.28515625" style="1" customWidth="1"/>
    <col min="29" max="16384" width="9.140625" style="1"/>
  </cols>
  <sheetData>
    <row r="1" spans="2:31" ht="40.5" customHeight="1" x14ac:dyDescent="0.25">
      <c r="B1" s="186" t="s">
        <v>110</v>
      </c>
      <c r="C1" s="186"/>
      <c r="D1" s="186"/>
      <c r="E1" s="186"/>
      <c r="F1" s="186"/>
      <c r="G1" s="186"/>
      <c r="H1" s="186"/>
      <c r="N1" s="186" t="s">
        <v>111</v>
      </c>
      <c r="O1" s="186"/>
      <c r="P1" s="186"/>
      <c r="Q1" s="186"/>
      <c r="R1" s="186"/>
      <c r="S1" s="186"/>
      <c r="T1" s="186"/>
    </row>
    <row r="3" spans="2:31" x14ac:dyDescent="0.25">
      <c r="H3" s="1" t="s">
        <v>159</v>
      </c>
    </row>
    <row r="4" spans="2:31" ht="29.25" customHeight="1" x14ac:dyDescent="0.25">
      <c r="B4" s="63">
        <v>2019</v>
      </c>
      <c r="C4" s="64" t="s">
        <v>112</v>
      </c>
      <c r="D4" s="64" t="s">
        <v>113</v>
      </c>
      <c r="E4" s="64" t="s">
        <v>114</v>
      </c>
      <c r="F4" s="64" t="s">
        <v>115</v>
      </c>
      <c r="H4" s="63">
        <v>2018</v>
      </c>
      <c r="I4" s="64" t="s">
        <v>112</v>
      </c>
      <c r="J4" s="64" t="s">
        <v>113</v>
      </c>
      <c r="K4" s="64" t="s">
        <v>114</v>
      </c>
      <c r="L4" s="64" t="s">
        <v>115</v>
      </c>
      <c r="N4" s="63">
        <v>2017</v>
      </c>
      <c r="O4" s="64" t="s">
        <v>112</v>
      </c>
      <c r="P4" s="64" t="s">
        <v>113</v>
      </c>
      <c r="Q4" s="64" t="s">
        <v>114</v>
      </c>
      <c r="R4" s="64" t="s">
        <v>115</v>
      </c>
      <c r="U4" s="63">
        <v>2016</v>
      </c>
      <c r="V4" s="64" t="s">
        <v>116</v>
      </c>
      <c r="W4" s="64" t="s">
        <v>113</v>
      </c>
      <c r="X4" s="64" t="s">
        <v>114</v>
      </c>
      <c r="Y4" s="64" t="s">
        <v>115</v>
      </c>
      <c r="AC4" s="64">
        <v>2017</v>
      </c>
      <c r="AD4" s="64">
        <v>2016</v>
      </c>
      <c r="AE4" s="1" t="s">
        <v>117</v>
      </c>
    </row>
    <row r="5" spans="2:31" ht="18" customHeight="1" x14ac:dyDescent="0.25">
      <c r="B5" s="65" t="s">
        <v>17</v>
      </c>
      <c r="C5" s="66"/>
      <c r="D5" s="66"/>
      <c r="E5" s="66"/>
      <c r="F5" s="66"/>
      <c r="H5" s="65" t="s">
        <v>17</v>
      </c>
      <c r="I5" s="66"/>
      <c r="J5" s="66"/>
      <c r="K5" s="66"/>
      <c r="L5" s="66"/>
      <c r="N5" s="65" t="s">
        <v>17</v>
      </c>
      <c r="O5" s="66">
        <v>1</v>
      </c>
      <c r="P5" s="66"/>
      <c r="Q5" s="66"/>
      <c r="R5" s="66"/>
      <c r="U5" s="65" t="s">
        <v>17</v>
      </c>
      <c r="V5" s="66">
        <v>1</v>
      </c>
      <c r="W5" s="66"/>
      <c r="X5" s="66"/>
      <c r="Y5" s="66"/>
      <c r="AB5" s="67" t="s">
        <v>116</v>
      </c>
      <c r="AC5" s="68">
        <v>29</v>
      </c>
      <c r="AD5" s="66">
        <f>34-5</f>
        <v>29</v>
      </c>
      <c r="AE5" s="42">
        <f>AC5/AD5-1</f>
        <v>0</v>
      </c>
    </row>
    <row r="6" spans="2:31" ht="18" customHeight="1" x14ac:dyDescent="0.25">
      <c r="B6" s="65" t="s">
        <v>33</v>
      </c>
      <c r="C6" s="66"/>
      <c r="D6" s="66"/>
      <c r="E6" s="66"/>
      <c r="F6" s="66"/>
      <c r="H6" s="65" t="s">
        <v>33</v>
      </c>
      <c r="I6" s="66"/>
      <c r="J6" s="66"/>
      <c r="K6" s="66"/>
      <c r="L6" s="66"/>
      <c r="N6" s="65" t="s">
        <v>33</v>
      </c>
      <c r="O6" s="66"/>
      <c r="P6" s="66"/>
      <c r="Q6" s="66"/>
      <c r="R6" s="66"/>
      <c r="U6" s="65"/>
      <c r="V6" s="66"/>
      <c r="W6" s="66"/>
      <c r="X6" s="66"/>
      <c r="Y6" s="66"/>
      <c r="AB6" s="67"/>
      <c r="AC6" s="68"/>
      <c r="AD6" s="66"/>
      <c r="AE6" s="42"/>
    </row>
    <row r="7" spans="2:31" ht="18" customHeight="1" x14ac:dyDescent="0.25">
      <c r="B7" s="65" t="s">
        <v>25</v>
      </c>
      <c r="C7" s="66">
        <v>3</v>
      </c>
      <c r="D7" s="66"/>
      <c r="E7" s="66"/>
      <c r="F7" s="66"/>
      <c r="H7" s="65" t="s">
        <v>25</v>
      </c>
      <c r="I7" s="66"/>
      <c r="J7" s="66"/>
      <c r="K7" s="66"/>
      <c r="L7" s="66"/>
      <c r="N7" s="65" t="s">
        <v>25</v>
      </c>
      <c r="O7" s="66"/>
      <c r="P7" s="66"/>
      <c r="Q7" s="66"/>
      <c r="R7" s="66"/>
      <c r="U7" s="65"/>
      <c r="V7" s="66"/>
      <c r="W7" s="66"/>
      <c r="X7" s="66"/>
      <c r="Y7" s="66"/>
      <c r="AB7" s="67"/>
      <c r="AC7" s="68"/>
      <c r="AD7" s="66"/>
      <c r="AE7" s="42"/>
    </row>
    <row r="8" spans="2:31" ht="18" customHeight="1" x14ac:dyDescent="0.25">
      <c r="B8" s="65" t="s">
        <v>22</v>
      </c>
      <c r="C8" s="66"/>
      <c r="D8" s="66"/>
      <c r="E8" s="66"/>
      <c r="F8" s="66"/>
      <c r="H8" s="65" t="s">
        <v>22</v>
      </c>
      <c r="I8" s="66"/>
      <c r="J8" s="66"/>
      <c r="K8" s="66"/>
      <c r="L8" s="66"/>
      <c r="N8" s="65" t="s">
        <v>22</v>
      </c>
      <c r="O8" s="66"/>
      <c r="P8" s="66"/>
      <c r="Q8" s="66"/>
      <c r="R8" s="66"/>
      <c r="U8" s="65"/>
      <c r="V8" s="66"/>
      <c r="W8" s="66"/>
      <c r="X8" s="66"/>
      <c r="Y8" s="66"/>
      <c r="AB8" s="67"/>
      <c r="AC8" s="68"/>
      <c r="AD8" s="66"/>
      <c r="AE8" s="42"/>
    </row>
    <row r="9" spans="2:31" ht="18" customHeight="1" x14ac:dyDescent="0.25">
      <c r="B9" s="65" t="s">
        <v>118</v>
      </c>
      <c r="C9" s="66"/>
      <c r="D9" s="66"/>
      <c r="E9" s="66"/>
      <c r="F9" s="66"/>
      <c r="H9" s="65" t="s">
        <v>118</v>
      </c>
      <c r="I9" s="66"/>
      <c r="J9" s="66"/>
      <c r="K9" s="66"/>
      <c r="L9" s="66"/>
      <c r="N9" s="65" t="s">
        <v>118</v>
      </c>
      <c r="O9" s="66"/>
      <c r="P9" s="66"/>
      <c r="Q9" s="66"/>
      <c r="R9" s="66"/>
      <c r="U9" s="65"/>
      <c r="V9" s="66"/>
      <c r="W9" s="66"/>
      <c r="X9" s="66"/>
      <c r="Y9" s="66"/>
      <c r="AB9" s="67"/>
      <c r="AC9" s="68"/>
      <c r="AD9" s="66"/>
      <c r="AE9" s="42"/>
    </row>
    <row r="10" spans="2:31" ht="18" customHeight="1" x14ac:dyDescent="0.25">
      <c r="B10" s="65" t="s">
        <v>43</v>
      </c>
      <c r="C10" s="66"/>
      <c r="D10" s="66"/>
      <c r="E10" s="66"/>
      <c r="F10" s="66"/>
      <c r="H10" s="65" t="s">
        <v>43</v>
      </c>
      <c r="I10" s="66"/>
      <c r="J10" s="66"/>
      <c r="K10" s="66"/>
      <c r="L10" s="66"/>
      <c r="N10" s="65" t="s">
        <v>43</v>
      </c>
      <c r="O10" s="66">
        <v>3</v>
      </c>
      <c r="P10" s="66"/>
      <c r="Q10" s="66"/>
      <c r="R10" s="66"/>
      <c r="U10" s="65" t="s">
        <v>43</v>
      </c>
      <c r="V10" s="66">
        <v>3</v>
      </c>
      <c r="W10" s="66"/>
      <c r="X10" s="66"/>
      <c r="Y10" s="66"/>
      <c r="AB10" s="67" t="s">
        <v>113</v>
      </c>
      <c r="AC10" s="68">
        <v>9</v>
      </c>
      <c r="AD10" s="66">
        <f>9-2</f>
        <v>7</v>
      </c>
      <c r="AE10" s="42">
        <f>AC10/AD10-1</f>
        <v>0.28571428571428581</v>
      </c>
    </row>
    <row r="11" spans="2:31" ht="18" customHeight="1" x14ac:dyDescent="0.25">
      <c r="B11" s="65" t="s">
        <v>47</v>
      </c>
      <c r="C11" s="66"/>
      <c r="D11" s="66"/>
      <c r="E11" s="66"/>
      <c r="F11" s="66"/>
      <c r="H11" s="65" t="s">
        <v>47</v>
      </c>
      <c r="I11" s="66"/>
      <c r="J11" s="66"/>
      <c r="K11" s="66"/>
      <c r="L11" s="66"/>
      <c r="N11" s="65" t="s">
        <v>47</v>
      </c>
      <c r="O11" s="66"/>
      <c r="P11" s="66"/>
      <c r="Q11" s="66"/>
      <c r="R11" s="66"/>
      <c r="U11" s="65"/>
      <c r="V11" s="66"/>
      <c r="W11" s="66"/>
      <c r="X11" s="66"/>
      <c r="Y11" s="66"/>
      <c r="AB11" s="69"/>
      <c r="AC11" s="10"/>
      <c r="AE11" s="42"/>
    </row>
    <row r="12" spans="2:31" ht="18" customHeight="1" x14ac:dyDescent="0.25">
      <c r="B12" s="65" t="s">
        <v>18</v>
      </c>
      <c r="C12" s="66">
        <v>3</v>
      </c>
      <c r="D12" s="66"/>
      <c r="E12" s="66"/>
      <c r="F12" s="66"/>
      <c r="H12" s="65" t="s">
        <v>18</v>
      </c>
      <c r="I12" s="66"/>
      <c r="J12" s="66"/>
      <c r="K12" s="66"/>
      <c r="L12" s="66"/>
      <c r="N12" s="65" t="s">
        <v>18</v>
      </c>
      <c r="O12" s="66"/>
      <c r="P12" s="66"/>
      <c r="Q12" s="66"/>
      <c r="R12" s="66"/>
      <c r="U12" s="65"/>
      <c r="V12" s="66"/>
      <c r="W12" s="66"/>
      <c r="X12" s="66"/>
      <c r="Y12" s="66"/>
      <c r="AB12" s="69"/>
      <c r="AC12" s="10"/>
      <c r="AE12" s="42"/>
    </row>
    <row r="13" spans="2:31" ht="18" customHeight="1" x14ac:dyDescent="0.25">
      <c r="B13" s="65" t="s">
        <v>54</v>
      </c>
      <c r="C13" s="66"/>
      <c r="D13" s="66"/>
      <c r="E13" s="66"/>
      <c r="F13" s="66"/>
      <c r="H13" s="65" t="s">
        <v>54</v>
      </c>
      <c r="I13" s="66"/>
      <c r="J13" s="66"/>
      <c r="K13" s="66"/>
      <c r="L13" s="66"/>
      <c r="N13" s="65" t="s">
        <v>54</v>
      </c>
      <c r="O13" s="66"/>
      <c r="P13" s="66"/>
      <c r="Q13" s="66"/>
      <c r="R13" s="66"/>
      <c r="U13" s="65"/>
      <c r="V13" s="66"/>
      <c r="W13" s="66"/>
      <c r="X13" s="66"/>
      <c r="Y13" s="66"/>
      <c r="AB13" s="69"/>
      <c r="AC13" s="10"/>
      <c r="AE13" s="42"/>
    </row>
    <row r="14" spans="2:31" ht="18" customHeight="1" x14ac:dyDescent="0.25">
      <c r="B14" s="70" t="s">
        <v>19</v>
      </c>
      <c r="C14" s="66">
        <v>3</v>
      </c>
      <c r="D14" s="66"/>
      <c r="E14" s="66"/>
      <c r="F14" s="66"/>
      <c r="H14" s="70" t="s">
        <v>19</v>
      </c>
      <c r="I14" s="66"/>
      <c r="J14" s="66"/>
      <c r="K14" s="66"/>
      <c r="L14" s="66"/>
      <c r="N14" s="70" t="s">
        <v>19</v>
      </c>
      <c r="O14" s="66">
        <v>1</v>
      </c>
      <c r="P14" s="66"/>
      <c r="Q14" s="66"/>
      <c r="R14" s="66"/>
      <c r="U14" s="65"/>
      <c r="V14" s="66"/>
      <c r="W14" s="66"/>
      <c r="X14" s="66"/>
      <c r="Y14" s="66"/>
      <c r="AB14" s="69" t="s">
        <v>119</v>
      </c>
      <c r="AC14" s="10">
        <v>4</v>
      </c>
      <c r="AD14" s="1">
        <v>2</v>
      </c>
      <c r="AE14" s="42">
        <f>AC14/AD14-1</f>
        <v>1</v>
      </c>
    </row>
    <row r="15" spans="2:31" ht="18" customHeight="1" x14ac:dyDescent="0.25">
      <c r="B15" s="65" t="s">
        <v>21</v>
      </c>
      <c r="C15" s="65"/>
      <c r="D15" s="66"/>
      <c r="E15" s="66"/>
      <c r="F15" s="66">
        <v>3</v>
      </c>
      <c r="H15" s="65" t="s">
        <v>21</v>
      </c>
      <c r="I15" s="65"/>
      <c r="J15" s="66"/>
      <c r="K15" s="66"/>
      <c r="L15" s="66"/>
      <c r="N15" s="65" t="s">
        <v>21</v>
      </c>
      <c r="O15" s="65">
        <v>1</v>
      </c>
      <c r="P15" s="66">
        <v>1</v>
      </c>
      <c r="Q15" s="66"/>
      <c r="R15" s="66">
        <v>1</v>
      </c>
      <c r="U15" s="65" t="s">
        <v>21</v>
      </c>
      <c r="V15" s="71"/>
      <c r="W15" s="66">
        <v>1</v>
      </c>
      <c r="X15" s="66"/>
      <c r="Y15" s="66">
        <v>1</v>
      </c>
      <c r="AB15" s="67" t="s">
        <v>115</v>
      </c>
      <c r="AC15" s="68">
        <v>14</v>
      </c>
      <c r="AD15" s="66">
        <f>14-1</f>
        <v>13</v>
      </c>
      <c r="AE15" s="42">
        <f>AC15/AD15-1</f>
        <v>7.6923076923076872E-2</v>
      </c>
    </row>
    <row r="16" spans="2:31" ht="18" customHeight="1" x14ac:dyDescent="0.25">
      <c r="B16" s="65" t="s">
        <v>44</v>
      </c>
      <c r="C16" s="65"/>
      <c r="D16" s="66"/>
      <c r="E16" s="66"/>
      <c r="F16" s="66"/>
      <c r="H16" s="65" t="s">
        <v>44</v>
      </c>
      <c r="I16" s="65"/>
      <c r="J16" s="66"/>
      <c r="K16" s="66"/>
      <c r="L16" s="66"/>
      <c r="N16" s="65" t="s">
        <v>44</v>
      </c>
      <c r="O16" s="65"/>
      <c r="P16" s="66"/>
      <c r="Q16" s="66"/>
      <c r="R16" s="66"/>
      <c r="U16" s="65"/>
      <c r="V16" s="71"/>
      <c r="W16" s="66"/>
      <c r="X16" s="66"/>
      <c r="Y16" s="66"/>
      <c r="AB16" s="69"/>
      <c r="AC16" s="10"/>
      <c r="AE16" s="42"/>
    </row>
    <row r="17" spans="2:31" ht="18" customHeight="1" x14ac:dyDescent="0.25">
      <c r="B17" s="65" t="s">
        <v>26</v>
      </c>
      <c r="C17" s="65"/>
      <c r="D17" s="66"/>
      <c r="E17" s="66"/>
      <c r="F17" s="66"/>
      <c r="H17" s="65" t="s">
        <v>26</v>
      </c>
      <c r="I17" s="65"/>
      <c r="J17" s="66"/>
      <c r="K17" s="66"/>
      <c r="L17" s="66"/>
      <c r="N17" s="65" t="s">
        <v>26</v>
      </c>
      <c r="O17" s="65"/>
      <c r="P17" s="66"/>
      <c r="Q17" s="66"/>
      <c r="R17" s="66"/>
      <c r="U17" s="65"/>
      <c r="V17" s="71"/>
      <c r="W17" s="66"/>
      <c r="X17" s="66"/>
      <c r="Y17" s="66"/>
      <c r="AB17" s="69"/>
      <c r="AC17" s="10"/>
      <c r="AE17" s="42"/>
    </row>
    <row r="18" spans="2:31" ht="18" customHeight="1" x14ac:dyDescent="0.25">
      <c r="B18" s="65" t="s">
        <v>51</v>
      </c>
      <c r="C18" s="65"/>
      <c r="D18" s="66"/>
      <c r="E18" s="66"/>
      <c r="F18" s="66">
        <v>3</v>
      </c>
      <c r="H18" s="65" t="s">
        <v>51</v>
      </c>
      <c r="I18" s="65"/>
      <c r="J18" s="66"/>
      <c r="K18" s="66"/>
      <c r="L18" s="66"/>
      <c r="N18" s="65" t="s">
        <v>51</v>
      </c>
      <c r="O18" s="65"/>
      <c r="P18" s="66"/>
      <c r="Q18" s="66"/>
      <c r="R18" s="66"/>
      <c r="U18" s="65"/>
      <c r="V18" s="71"/>
      <c r="W18" s="66"/>
      <c r="X18" s="66"/>
      <c r="Y18" s="66"/>
      <c r="AB18" s="69"/>
      <c r="AC18" s="10"/>
      <c r="AE18" s="42"/>
    </row>
    <row r="19" spans="2:31" x14ac:dyDescent="0.25">
      <c r="B19" s="65" t="s">
        <v>32</v>
      </c>
      <c r="C19" s="71"/>
      <c r="D19" s="66"/>
      <c r="E19" s="66"/>
      <c r="F19" s="66"/>
      <c r="H19" s="65" t="s">
        <v>32</v>
      </c>
      <c r="I19" s="71"/>
      <c r="J19" s="66"/>
      <c r="K19" s="66"/>
      <c r="L19" s="66"/>
      <c r="N19" s="65" t="s">
        <v>32</v>
      </c>
      <c r="O19" s="71"/>
      <c r="P19" s="66"/>
      <c r="Q19" s="66"/>
      <c r="R19" s="66">
        <v>1</v>
      </c>
      <c r="U19" s="72" t="s">
        <v>32</v>
      </c>
      <c r="V19" s="73">
        <v>3</v>
      </c>
      <c r="W19" s="66"/>
      <c r="X19" s="66"/>
      <c r="Y19" s="66"/>
    </row>
    <row r="20" spans="2:31" x14ac:dyDescent="0.25">
      <c r="B20" s="65" t="s">
        <v>60</v>
      </c>
      <c r="C20" s="71"/>
      <c r="D20" s="66"/>
      <c r="E20" s="66"/>
      <c r="F20" s="66"/>
      <c r="H20" s="65" t="s">
        <v>60</v>
      </c>
      <c r="I20" s="71"/>
      <c r="J20" s="66"/>
      <c r="K20" s="66"/>
      <c r="L20" s="66"/>
      <c r="N20" s="65" t="s">
        <v>60</v>
      </c>
      <c r="O20" s="71"/>
      <c r="P20" s="66"/>
      <c r="Q20" s="66"/>
      <c r="R20" s="66"/>
      <c r="U20" s="65" t="s">
        <v>60</v>
      </c>
      <c r="V20" s="66">
        <v>3</v>
      </c>
      <c r="W20" s="66"/>
      <c r="X20" s="66"/>
      <c r="Y20" s="66"/>
    </row>
    <row r="21" spans="2:31" x14ac:dyDescent="0.25">
      <c r="B21" s="65" t="s">
        <v>52</v>
      </c>
      <c r="C21" s="71"/>
      <c r="D21" s="66"/>
      <c r="E21" s="66"/>
      <c r="F21" s="66">
        <v>3</v>
      </c>
      <c r="H21" s="65" t="s">
        <v>52</v>
      </c>
      <c r="I21" s="71"/>
      <c r="J21" s="66"/>
      <c r="K21" s="66"/>
      <c r="L21" s="66"/>
      <c r="N21" s="65" t="s">
        <v>52</v>
      </c>
      <c r="O21" s="71"/>
      <c r="P21" s="66"/>
      <c r="Q21" s="66"/>
      <c r="R21" s="66">
        <v>2</v>
      </c>
      <c r="U21" s="65" t="s">
        <v>52</v>
      </c>
      <c r="V21" s="71">
        <v>1</v>
      </c>
      <c r="W21" s="66"/>
      <c r="X21" s="66"/>
      <c r="Y21" s="66">
        <v>2</v>
      </c>
    </row>
    <row r="22" spans="2:31" x14ac:dyDescent="0.25">
      <c r="B22" s="65" t="s">
        <v>36</v>
      </c>
      <c r="C22" s="71"/>
      <c r="D22" s="66"/>
      <c r="E22" s="66"/>
      <c r="F22" s="66">
        <v>3</v>
      </c>
      <c r="H22" s="65" t="s">
        <v>36</v>
      </c>
      <c r="I22" s="71"/>
      <c r="J22" s="66"/>
      <c r="K22" s="66"/>
      <c r="L22" s="66"/>
      <c r="N22" s="65" t="s">
        <v>36</v>
      </c>
      <c r="O22" s="71">
        <v>1</v>
      </c>
      <c r="P22" s="66"/>
      <c r="Q22" s="66"/>
      <c r="R22" s="66">
        <v>2</v>
      </c>
      <c r="U22" s="65" t="s">
        <v>36</v>
      </c>
      <c r="V22" s="71">
        <v>1</v>
      </c>
      <c r="W22" s="66"/>
      <c r="X22" s="66"/>
      <c r="Y22" s="66">
        <v>2</v>
      </c>
    </row>
    <row r="23" spans="2:31" x14ac:dyDescent="0.25">
      <c r="B23" s="65" t="s">
        <v>45</v>
      </c>
      <c r="C23" s="71"/>
      <c r="D23" s="66"/>
      <c r="E23" s="66"/>
      <c r="F23" s="66"/>
      <c r="H23" s="65" t="s">
        <v>45</v>
      </c>
      <c r="I23" s="71"/>
      <c r="J23" s="66"/>
      <c r="K23" s="66"/>
      <c r="L23" s="66"/>
      <c r="N23" s="65" t="s">
        <v>45</v>
      </c>
      <c r="O23" s="71"/>
      <c r="P23" s="66"/>
      <c r="Q23" s="66"/>
      <c r="R23" s="66"/>
      <c r="U23" s="65"/>
      <c r="V23" s="71"/>
      <c r="W23" s="66"/>
      <c r="X23" s="66"/>
      <c r="Y23" s="66"/>
    </row>
    <row r="24" spans="2:31" x14ac:dyDescent="0.25">
      <c r="B24" s="65" t="s">
        <v>42</v>
      </c>
      <c r="C24" s="66"/>
      <c r="D24" s="66"/>
      <c r="E24" s="66"/>
      <c r="F24" s="66"/>
      <c r="H24" s="65" t="s">
        <v>42</v>
      </c>
      <c r="I24" s="66"/>
      <c r="J24" s="66"/>
      <c r="K24" s="66"/>
      <c r="L24" s="66"/>
      <c r="N24" s="65" t="s">
        <v>42</v>
      </c>
      <c r="O24" s="66">
        <v>3</v>
      </c>
      <c r="P24" s="66"/>
      <c r="Q24" s="66"/>
      <c r="R24" s="66"/>
      <c r="U24" s="65" t="s">
        <v>42</v>
      </c>
      <c r="V24" s="71">
        <v>3</v>
      </c>
      <c r="W24" s="66"/>
      <c r="X24" s="66"/>
      <c r="Y24" s="66"/>
    </row>
    <row r="25" spans="2:31" x14ac:dyDescent="0.25">
      <c r="B25" s="65" t="s">
        <v>31</v>
      </c>
      <c r="C25" s="66"/>
      <c r="D25" s="71">
        <v>3</v>
      </c>
      <c r="E25" s="66"/>
      <c r="F25" s="66"/>
      <c r="H25" s="65" t="s">
        <v>31</v>
      </c>
      <c r="I25" s="71"/>
      <c r="J25" s="66"/>
      <c r="K25" s="66"/>
      <c r="L25" s="66"/>
      <c r="N25" s="65" t="s">
        <v>31</v>
      </c>
      <c r="O25" s="71">
        <v>1</v>
      </c>
      <c r="P25" s="66">
        <v>2</v>
      </c>
      <c r="Q25" s="66"/>
      <c r="R25" s="66"/>
      <c r="U25" s="65" t="s">
        <v>31</v>
      </c>
      <c r="V25" s="71">
        <v>2</v>
      </c>
      <c r="W25" s="66">
        <v>1</v>
      </c>
      <c r="X25" s="66"/>
      <c r="Y25" s="66"/>
    </row>
    <row r="26" spans="2:31" x14ac:dyDescent="0.25">
      <c r="B26" s="65" t="s">
        <v>49</v>
      </c>
      <c r="C26" s="71"/>
      <c r="D26" s="66"/>
      <c r="E26" s="66"/>
      <c r="F26" s="66"/>
      <c r="H26" s="65" t="s">
        <v>49</v>
      </c>
      <c r="I26" s="71"/>
      <c r="J26" s="66"/>
      <c r="K26" s="66"/>
      <c r="L26" s="66"/>
      <c r="N26" s="65" t="s">
        <v>49</v>
      </c>
      <c r="O26" s="71"/>
      <c r="P26" s="66"/>
      <c r="Q26" s="66"/>
      <c r="R26" s="66"/>
      <c r="U26" s="65"/>
      <c r="V26" s="71"/>
      <c r="W26" s="66"/>
      <c r="X26" s="66"/>
      <c r="Y26" s="66"/>
    </row>
    <row r="27" spans="2:31" x14ac:dyDescent="0.25">
      <c r="B27" s="65" t="s">
        <v>46</v>
      </c>
      <c r="C27" s="71"/>
      <c r="D27" s="66">
        <v>3</v>
      </c>
      <c r="E27" s="66"/>
      <c r="F27" s="66"/>
      <c r="H27" s="65" t="s">
        <v>46</v>
      </c>
      <c r="I27" s="71"/>
      <c r="J27" s="66"/>
      <c r="K27" s="66"/>
      <c r="L27" s="66"/>
      <c r="N27" s="65" t="s">
        <v>46</v>
      </c>
      <c r="O27" s="71">
        <v>1</v>
      </c>
      <c r="P27" s="66">
        <v>2</v>
      </c>
      <c r="Q27" s="66"/>
      <c r="R27" s="66"/>
      <c r="U27" s="65" t="s">
        <v>46</v>
      </c>
      <c r="V27" s="66"/>
      <c r="W27" s="66">
        <v>1</v>
      </c>
      <c r="X27" s="66"/>
      <c r="Y27" s="66"/>
    </row>
    <row r="28" spans="2:31" x14ac:dyDescent="0.25">
      <c r="B28" s="71" t="s">
        <v>24</v>
      </c>
      <c r="C28" s="71"/>
      <c r="D28" s="66"/>
      <c r="E28" s="66"/>
      <c r="F28" s="66"/>
      <c r="H28" s="71" t="s">
        <v>24</v>
      </c>
      <c r="I28" s="71"/>
      <c r="J28" s="66"/>
      <c r="K28" s="66"/>
      <c r="L28" s="66"/>
      <c r="N28" s="71" t="s">
        <v>24</v>
      </c>
      <c r="O28" s="71">
        <v>2</v>
      </c>
      <c r="P28" s="66"/>
      <c r="Q28" s="66"/>
      <c r="R28" s="66">
        <v>1</v>
      </c>
      <c r="U28" s="65" t="s">
        <v>82</v>
      </c>
      <c r="V28" s="71">
        <v>1</v>
      </c>
      <c r="W28" s="66"/>
      <c r="X28" s="66"/>
      <c r="Y28" s="66">
        <v>2</v>
      </c>
    </row>
    <row r="29" spans="2:31" x14ac:dyDescent="0.25">
      <c r="B29" s="65" t="s">
        <v>55</v>
      </c>
      <c r="C29" s="71"/>
      <c r="D29" s="66"/>
      <c r="E29" s="66"/>
      <c r="F29" s="66"/>
      <c r="H29" s="65" t="s">
        <v>55</v>
      </c>
      <c r="I29" s="71"/>
      <c r="J29" s="66"/>
      <c r="K29" s="66"/>
      <c r="L29" s="66"/>
      <c r="N29" s="65" t="s">
        <v>55</v>
      </c>
      <c r="O29" s="71">
        <v>3</v>
      </c>
      <c r="P29" s="66"/>
      <c r="Q29" s="66"/>
      <c r="R29" s="66"/>
      <c r="U29" s="65" t="s">
        <v>56</v>
      </c>
      <c r="V29" s="66"/>
      <c r="W29" s="66"/>
      <c r="X29" s="66"/>
      <c r="Y29" s="66"/>
    </row>
    <row r="30" spans="2:31" x14ac:dyDescent="0.25">
      <c r="B30" s="65" t="s">
        <v>50</v>
      </c>
      <c r="C30" s="71"/>
      <c r="D30" s="66"/>
      <c r="E30" s="66"/>
      <c r="F30" s="66"/>
      <c r="H30" s="65" t="s">
        <v>50</v>
      </c>
      <c r="I30" s="71"/>
      <c r="J30" s="66"/>
      <c r="K30" s="66"/>
      <c r="L30" s="66"/>
      <c r="N30" s="65" t="s">
        <v>50</v>
      </c>
      <c r="O30" s="71">
        <v>3</v>
      </c>
      <c r="P30" s="66"/>
      <c r="Q30" s="66"/>
      <c r="R30" s="66"/>
      <c r="U30" s="65" t="s">
        <v>50</v>
      </c>
      <c r="V30" s="71">
        <v>3</v>
      </c>
      <c r="W30" s="66"/>
      <c r="X30" s="66"/>
      <c r="Y30" s="66"/>
    </row>
    <row r="31" spans="2:31" x14ac:dyDescent="0.25">
      <c r="B31" s="65" t="s">
        <v>120</v>
      </c>
      <c r="C31" s="71"/>
      <c r="D31" s="66"/>
      <c r="E31" s="66"/>
      <c r="F31" s="66"/>
      <c r="H31" s="65" t="s">
        <v>120</v>
      </c>
      <c r="I31" s="71"/>
      <c r="J31" s="66"/>
      <c r="K31" s="66"/>
      <c r="L31" s="66"/>
      <c r="N31" s="65" t="s">
        <v>120</v>
      </c>
      <c r="O31" s="71"/>
      <c r="P31" s="66"/>
      <c r="Q31" s="66"/>
      <c r="R31" s="66"/>
      <c r="U31" s="65"/>
      <c r="V31" s="71"/>
      <c r="W31" s="66"/>
      <c r="X31" s="66"/>
      <c r="Y31" s="66"/>
    </row>
    <row r="32" spans="2:31" x14ac:dyDescent="0.25">
      <c r="B32" s="65" t="s">
        <v>29</v>
      </c>
      <c r="C32" s="71"/>
      <c r="D32" s="66"/>
      <c r="E32" s="66"/>
      <c r="F32" s="66"/>
      <c r="H32" s="65" t="s">
        <v>29</v>
      </c>
      <c r="I32" s="71"/>
      <c r="J32" s="66"/>
      <c r="K32" s="66"/>
      <c r="L32" s="66"/>
      <c r="N32" s="65" t="s">
        <v>29</v>
      </c>
      <c r="O32" s="71">
        <v>2</v>
      </c>
      <c r="P32" s="66">
        <v>1</v>
      </c>
      <c r="Q32" s="66"/>
      <c r="R32" s="66"/>
      <c r="U32" s="65" t="s">
        <v>29</v>
      </c>
      <c r="V32" s="71"/>
      <c r="W32" s="66">
        <v>1</v>
      </c>
      <c r="X32" s="66">
        <v>1</v>
      </c>
      <c r="Y32" s="66"/>
    </row>
    <row r="33" spans="2:25" x14ac:dyDescent="0.25">
      <c r="B33" s="70" t="s">
        <v>61</v>
      </c>
      <c r="C33" s="66"/>
      <c r="D33" s="66">
        <v>3</v>
      </c>
      <c r="E33" s="66"/>
      <c r="F33" s="66"/>
      <c r="H33" s="70" t="s">
        <v>61</v>
      </c>
      <c r="I33" s="66"/>
      <c r="J33" s="66"/>
      <c r="K33" s="66"/>
      <c r="L33" s="66"/>
      <c r="N33" s="70" t="s">
        <v>61</v>
      </c>
      <c r="O33" s="66">
        <v>1</v>
      </c>
      <c r="P33" s="66">
        <v>2</v>
      </c>
      <c r="Q33" s="66"/>
      <c r="R33" s="66"/>
      <c r="U33" s="65" t="s">
        <v>61</v>
      </c>
      <c r="V33" s="71">
        <v>1</v>
      </c>
      <c r="W33" s="66">
        <v>2</v>
      </c>
      <c r="X33" s="66"/>
      <c r="Y33" s="66"/>
    </row>
    <row r="34" spans="2:25" x14ac:dyDescent="0.25">
      <c r="B34" s="65" t="s">
        <v>38</v>
      </c>
      <c r="C34" s="66">
        <v>3</v>
      </c>
      <c r="D34" s="66"/>
      <c r="E34" s="66"/>
      <c r="F34" s="66"/>
      <c r="H34" s="65" t="s">
        <v>38</v>
      </c>
      <c r="I34" s="66"/>
      <c r="J34" s="66"/>
      <c r="K34" s="66"/>
      <c r="L34" s="66"/>
      <c r="N34" s="65" t="s">
        <v>38</v>
      </c>
      <c r="O34" s="66">
        <v>3</v>
      </c>
      <c r="P34" s="66"/>
      <c r="Q34" s="66"/>
      <c r="R34" s="66"/>
      <c r="U34" s="65" t="s">
        <v>38</v>
      </c>
      <c r="V34" s="71">
        <v>3</v>
      </c>
      <c r="W34" s="66"/>
      <c r="X34" s="66"/>
      <c r="Y34" s="66"/>
    </row>
    <row r="35" spans="2:25" x14ac:dyDescent="0.25">
      <c r="B35" s="65" t="s">
        <v>27</v>
      </c>
      <c r="C35" s="71"/>
      <c r="D35" s="66"/>
      <c r="E35" s="66"/>
      <c r="F35" s="66">
        <v>3</v>
      </c>
      <c r="H35" s="65" t="s">
        <v>27</v>
      </c>
      <c r="I35" s="71"/>
      <c r="J35" s="66"/>
      <c r="K35" s="66"/>
      <c r="L35" s="66"/>
      <c r="N35" s="65" t="s">
        <v>27</v>
      </c>
      <c r="O35" s="71">
        <v>1</v>
      </c>
      <c r="P35" s="66"/>
      <c r="Q35" s="66"/>
      <c r="R35" s="66">
        <v>2</v>
      </c>
      <c r="U35" s="70" t="s">
        <v>27</v>
      </c>
      <c r="V35" s="66">
        <v>3</v>
      </c>
      <c r="W35" s="66">
        <v>2</v>
      </c>
      <c r="X35" s="66"/>
      <c r="Y35" s="66"/>
    </row>
    <row r="36" spans="2:25" x14ac:dyDescent="0.25">
      <c r="B36" s="65" t="s">
        <v>41</v>
      </c>
      <c r="C36" s="71"/>
      <c r="D36" s="66"/>
      <c r="E36" s="66"/>
      <c r="F36" s="66">
        <v>3</v>
      </c>
      <c r="H36" s="65" t="s">
        <v>41</v>
      </c>
      <c r="I36" s="71"/>
      <c r="J36" s="66"/>
      <c r="K36" s="66"/>
      <c r="L36" s="66"/>
      <c r="N36" s="65" t="s">
        <v>41</v>
      </c>
      <c r="O36" s="71"/>
      <c r="P36" s="66"/>
      <c r="Q36" s="66"/>
      <c r="R36" s="66">
        <v>3</v>
      </c>
      <c r="U36" s="65" t="s">
        <v>41</v>
      </c>
      <c r="V36" s="66"/>
      <c r="W36" s="66"/>
      <c r="X36" s="66"/>
      <c r="Y36" s="66">
        <v>2</v>
      </c>
    </row>
    <row r="37" spans="2:25" x14ac:dyDescent="0.25">
      <c r="B37" s="65" t="s">
        <v>40</v>
      </c>
      <c r="C37" s="71"/>
      <c r="D37" s="66">
        <v>3</v>
      </c>
      <c r="E37" s="66"/>
      <c r="F37" s="66"/>
      <c r="H37" s="65" t="s">
        <v>40</v>
      </c>
      <c r="I37" s="71"/>
      <c r="J37" s="66"/>
      <c r="K37" s="66"/>
      <c r="L37" s="66"/>
      <c r="N37" s="65" t="s">
        <v>40</v>
      </c>
      <c r="O37" s="71"/>
      <c r="P37" s="66"/>
      <c r="Q37" s="66"/>
      <c r="R37" s="66"/>
      <c r="U37" s="65"/>
      <c r="V37" s="66"/>
      <c r="W37" s="66"/>
      <c r="X37" s="66"/>
      <c r="Y37" s="66"/>
    </row>
    <row r="38" spans="2:25" x14ac:dyDescent="0.25">
      <c r="B38" s="65" t="s">
        <v>58</v>
      </c>
      <c r="C38" s="71"/>
      <c r="D38" s="66"/>
      <c r="E38" s="66"/>
      <c r="F38" s="66"/>
      <c r="H38" s="65" t="s">
        <v>58</v>
      </c>
      <c r="I38" s="71"/>
      <c r="J38" s="66"/>
      <c r="K38" s="66"/>
      <c r="L38" s="66"/>
      <c r="N38" s="65" t="s">
        <v>58</v>
      </c>
      <c r="O38" s="71"/>
      <c r="P38" s="66"/>
      <c r="Q38" s="66"/>
      <c r="R38" s="66"/>
      <c r="U38" s="65"/>
      <c r="V38" s="66"/>
      <c r="W38" s="66"/>
      <c r="X38" s="66"/>
      <c r="Y38" s="66"/>
    </row>
    <row r="39" spans="2:25" x14ac:dyDescent="0.25">
      <c r="B39" s="65" t="s">
        <v>23</v>
      </c>
      <c r="C39" s="71"/>
      <c r="D39" s="66"/>
      <c r="E39" s="66"/>
      <c r="F39" s="66">
        <v>3</v>
      </c>
      <c r="H39" s="65" t="s">
        <v>23</v>
      </c>
      <c r="I39" s="71"/>
      <c r="J39" s="66"/>
      <c r="K39" s="66"/>
      <c r="L39" s="66"/>
      <c r="N39" s="65" t="s">
        <v>23</v>
      </c>
      <c r="O39" s="71">
        <v>1</v>
      </c>
      <c r="P39" s="66"/>
      <c r="Q39" s="66"/>
      <c r="R39" s="66">
        <v>2</v>
      </c>
      <c r="U39" s="65" t="s">
        <v>23</v>
      </c>
      <c r="V39" s="71">
        <v>3</v>
      </c>
      <c r="W39" s="66"/>
      <c r="X39" s="66"/>
      <c r="Y39" s="66"/>
    </row>
    <row r="40" spans="2:25" x14ac:dyDescent="0.25">
      <c r="B40" s="65" t="s">
        <v>30</v>
      </c>
      <c r="C40" s="71"/>
      <c r="D40" s="66"/>
      <c r="E40" s="66"/>
      <c r="F40" s="66">
        <v>3</v>
      </c>
      <c r="H40" s="65" t="s">
        <v>30</v>
      </c>
      <c r="I40" s="71"/>
      <c r="J40" s="66"/>
      <c r="K40" s="66"/>
      <c r="L40" s="66"/>
      <c r="N40" s="65" t="s">
        <v>30</v>
      </c>
      <c r="O40" s="71"/>
      <c r="P40" s="66"/>
      <c r="Q40" s="66"/>
      <c r="R40" s="66"/>
      <c r="U40" s="65"/>
      <c r="V40" s="71"/>
      <c r="W40" s="66"/>
      <c r="X40" s="66"/>
      <c r="Y40" s="66"/>
    </row>
    <row r="41" spans="2:25" x14ac:dyDescent="0.25">
      <c r="B41" s="65" t="s">
        <v>48</v>
      </c>
      <c r="C41" s="71"/>
      <c r="D41" s="66"/>
      <c r="E41" s="66"/>
      <c r="F41" s="66"/>
      <c r="H41" s="65" t="s">
        <v>48</v>
      </c>
      <c r="I41" s="71"/>
      <c r="J41" s="66"/>
      <c r="K41" s="66"/>
      <c r="L41" s="66"/>
      <c r="N41" s="65" t="s">
        <v>48</v>
      </c>
      <c r="O41" s="71"/>
      <c r="P41" s="66"/>
      <c r="Q41" s="66"/>
      <c r="R41" s="66"/>
      <c r="U41" s="65"/>
      <c r="V41" s="71"/>
      <c r="W41" s="66"/>
      <c r="X41" s="66"/>
      <c r="Y41" s="66"/>
    </row>
    <row r="42" spans="2:25" x14ac:dyDescent="0.25">
      <c r="B42" s="65" t="s">
        <v>35</v>
      </c>
      <c r="C42" s="71"/>
      <c r="D42" s="66">
        <v>3</v>
      </c>
      <c r="E42" s="66"/>
      <c r="F42" s="66"/>
      <c r="H42" s="65" t="s">
        <v>35</v>
      </c>
      <c r="I42" s="71"/>
      <c r="J42" s="66"/>
      <c r="K42" s="66"/>
      <c r="L42" s="66"/>
      <c r="N42" s="65" t="s">
        <v>35</v>
      </c>
      <c r="O42" s="71">
        <v>1</v>
      </c>
      <c r="P42" s="66">
        <v>1</v>
      </c>
      <c r="Q42" s="66">
        <v>1</v>
      </c>
      <c r="R42" s="66"/>
      <c r="U42" s="65" t="s">
        <v>35</v>
      </c>
      <c r="V42" s="71">
        <v>1</v>
      </c>
      <c r="W42" s="66">
        <v>1</v>
      </c>
      <c r="X42" s="66">
        <v>1</v>
      </c>
      <c r="Y42" s="66"/>
    </row>
    <row r="43" spans="2:25" x14ac:dyDescent="0.25">
      <c r="B43" s="65" t="s">
        <v>39</v>
      </c>
      <c r="C43" s="71"/>
      <c r="D43" s="66"/>
      <c r="E43" s="66">
        <v>3</v>
      </c>
      <c r="F43" s="66"/>
      <c r="H43" s="65" t="s">
        <v>39</v>
      </c>
      <c r="I43" s="71"/>
      <c r="J43" s="66"/>
      <c r="K43" s="66"/>
      <c r="L43" s="66"/>
      <c r="N43" s="65" t="s">
        <v>39</v>
      </c>
      <c r="O43" s="71"/>
      <c r="P43" s="66"/>
      <c r="Q43" s="66">
        <v>3</v>
      </c>
      <c r="R43" s="66"/>
      <c r="U43" s="65" t="s">
        <v>39</v>
      </c>
      <c r="V43" s="71">
        <v>1</v>
      </c>
      <c r="W43" s="66"/>
      <c r="X43" s="66"/>
      <c r="Y43" s="66">
        <v>2</v>
      </c>
    </row>
    <row r="44" spans="2:25" x14ac:dyDescent="0.25">
      <c r="B44" s="65" t="s">
        <v>34</v>
      </c>
      <c r="C44" s="66"/>
      <c r="D44" s="66">
        <v>3</v>
      </c>
      <c r="E44" s="66"/>
      <c r="F44" s="66"/>
      <c r="H44" s="65" t="s">
        <v>34</v>
      </c>
      <c r="I44" s="66"/>
      <c r="J44" s="66"/>
      <c r="K44" s="66"/>
      <c r="L44" s="66"/>
      <c r="N44" s="65" t="s">
        <v>34</v>
      </c>
      <c r="O44" s="66"/>
      <c r="P44" s="66">
        <v>1</v>
      </c>
      <c r="Q44" s="66"/>
      <c r="R44" s="66"/>
      <c r="U44" s="65"/>
      <c r="V44" s="71"/>
      <c r="W44" s="66"/>
      <c r="X44" s="66"/>
      <c r="Y44" s="66"/>
    </row>
    <row r="45" spans="2:25" x14ac:dyDescent="0.25">
      <c r="B45" s="66" t="s">
        <v>59</v>
      </c>
      <c r="C45" s="66"/>
      <c r="D45" s="66"/>
      <c r="E45" s="66"/>
      <c r="F45" s="66"/>
      <c r="H45" s="66" t="s">
        <v>59</v>
      </c>
      <c r="I45" s="66"/>
      <c r="J45" s="66"/>
      <c r="K45" s="66"/>
      <c r="L45" s="66"/>
      <c r="N45" s="66" t="s">
        <v>59</v>
      </c>
      <c r="O45" s="66"/>
      <c r="P45" s="66"/>
      <c r="Q45" s="66"/>
      <c r="R45" s="66"/>
      <c r="U45" s="66"/>
      <c r="V45" s="66"/>
      <c r="W45" s="66"/>
      <c r="X45" s="66"/>
      <c r="Y45" s="66"/>
    </row>
    <row r="46" spans="2:25" x14ac:dyDescent="0.25">
      <c r="B46" s="65" t="s">
        <v>37</v>
      </c>
      <c r="C46" s="66"/>
      <c r="D46" s="66"/>
      <c r="E46" s="66"/>
      <c r="F46" s="66"/>
      <c r="H46" s="65" t="s">
        <v>37</v>
      </c>
      <c r="I46" s="66"/>
      <c r="J46" s="66"/>
      <c r="K46" s="66"/>
      <c r="L46" s="66"/>
      <c r="N46" s="65" t="s">
        <v>37</v>
      </c>
      <c r="O46" s="66">
        <v>1</v>
      </c>
      <c r="P46" s="66"/>
      <c r="Q46" s="66"/>
      <c r="R46" s="66"/>
      <c r="U46" s="65" t="s">
        <v>37</v>
      </c>
      <c r="V46" s="71">
        <v>1</v>
      </c>
      <c r="W46" s="66"/>
      <c r="X46" s="66"/>
      <c r="Y46" s="66"/>
    </row>
    <row r="47" spans="2:25" x14ac:dyDescent="0.25">
      <c r="B47" s="70" t="s">
        <v>28</v>
      </c>
      <c r="C47" s="66"/>
      <c r="D47" s="66"/>
      <c r="E47" s="66"/>
      <c r="F47" s="66">
        <v>3</v>
      </c>
      <c r="H47" s="70" t="s">
        <v>28</v>
      </c>
      <c r="I47" s="66"/>
      <c r="J47" s="66"/>
      <c r="K47" s="66"/>
      <c r="L47" s="66"/>
      <c r="N47" s="70" t="s">
        <v>28</v>
      </c>
      <c r="O47" s="66"/>
      <c r="P47" s="66"/>
      <c r="Q47" s="66">
        <v>1</v>
      </c>
      <c r="R47" s="66">
        <v>1</v>
      </c>
      <c r="U47" s="65" t="s">
        <v>28</v>
      </c>
      <c r="V47" s="71"/>
      <c r="W47" s="66"/>
      <c r="X47" s="66"/>
      <c r="Y47" s="66">
        <v>3</v>
      </c>
    </row>
    <row r="49" spans="2:25" x14ac:dyDescent="0.25">
      <c r="B49" s="74" t="s">
        <v>84</v>
      </c>
      <c r="C49" s="68"/>
      <c r="D49" s="68"/>
      <c r="E49" s="68"/>
      <c r="F49" s="68"/>
      <c r="H49" s="74" t="s">
        <v>84</v>
      </c>
      <c r="I49" s="68"/>
      <c r="J49" s="68"/>
      <c r="K49" s="68"/>
      <c r="L49" s="68"/>
      <c r="N49" s="74" t="s">
        <v>84</v>
      </c>
      <c r="O49" s="68">
        <v>29</v>
      </c>
      <c r="P49" s="68">
        <v>9</v>
      </c>
      <c r="Q49" s="68">
        <v>4</v>
      </c>
      <c r="R49" s="68">
        <v>14</v>
      </c>
      <c r="U49" s="74" t="s">
        <v>84</v>
      </c>
      <c r="V49" s="68">
        <v>34</v>
      </c>
      <c r="W49" s="68">
        <v>9</v>
      </c>
      <c r="X49" s="68">
        <v>2</v>
      </c>
      <c r="Y49" s="68">
        <v>14</v>
      </c>
    </row>
    <row r="51" spans="2:25" x14ac:dyDescent="0.25">
      <c r="C51" s="1" t="s">
        <v>148</v>
      </c>
    </row>
    <row r="52" spans="2:25" x14ac:dyDescent="0.25">
      <c r="O52" s="1" t="s">
        <v>121</v>
      </c>
    </row>
    <row r="53" spans="2:25" x14ac:dyDescent="0.25">
      <c r="C53" s="10" t="s">
        <v>149</v>
      </c>
    </row>
    <row r="54" spans="2:25" x14ac:dyDescent="0.25">
      <c r="C54" s="1" t="s">
        <v>122</v>
      </c>
    </row>
    <row r="55" spans="2:25" x14ac:dyDescent="0.25">
      <c r="C55" s="1" t="s">
        <v>123</v>
      </c>
    </row>
    <row r="56" spans="2:25" x14ac:dyDescent="0.25">
      <c r="C56" s="1" t="s">
        <v>124</v>
      </c>
    </row>
  </sheetData>
  <autoFilter ref="A4:AF47" xr:uid="{C20138E7-FC27-4227-9886-7157D0D340EE}"/>
  <mergeCells count="2">
    <mergeCell ref="B1:H1"/>
    <mergeCell ref="N1:T1"/>
  </mergeCells>
  <conditionalFormatting sqref="B29">
    <cfRule type="duplicateValues" dxfId="16" priority="3"/>
  </conditionalFormatting>
  <conditionalFormatting sqref="B44">
    <cfRule type="duplicateValues" dxfId="15" priority="1"/>
  </conditionalFormatting>
  <conditionalFormatting sqref="B47">
    <cfRule type="duplicateValues" dxfId="14" priority="2"/>
  </conditionalFormatting>
  <conditionalFormatting sqref="B49 B46 B19:B27 B5:B14 B30:B43">
    <cfRule type="duplicateValues" dxfId="13" priority="5"/>
  </conditionalFormatting>
  <conditionalFormatting sqref="B15:C18">
    <cfRule type="duplicateValues" dxfId="12" priority="4"/>
  </conditionalFormatting>
  <conditionalFormatting sqref="H29">
    <cfRule type="duplicateValues" dxfId="11" priority="8"/>
  </conditionalFormatting>
  <conditionalFormatting sqref="H44">
    <cfRule type="duplicateValues" dxfId="10" priority="6"/>
  </conditionalFormatting>
  <conditionalFormatting sqref="H47">
    <cfRule type="duplicateValues" dxfId="9" priority="7"/>
  </conditionalFormatting>
  <conditionalFormatting sqref="H49 H46 H19:H27 H5:H14 H30:H43">
    <cfRule type="duplicateValues" dxfId="8" priority="10"/>
  </conditionalFormatting>
  <conditionalFormatting sqref="H15:I18">
    <cfRule type="duplicateValues" dxfId="7" priority="9"/>
  </conditionalFormatting>
  <conditionalFormatting sqref="N29">
    <cfRule type="duplicateValues" dxfId="6" priority="14"/>
  </conditionalFormatting>
  <conditionalFormatting sqref="N44">
    <cfRule type="duplicateValues" dxfId="5" priority="11"/>
  </conditionalFormatting>
  <conditionalFormatting sqref="N47">
    <cfRule type="duplicateValues" dxfId="4" priority="12"/>
  </conditionalFormatting>
  <conditionalFormatting sqref="N49 N46 N19:N27 N5:N14 N30:N43">
    <cfRule type="duplicateValues" dxfId="3" priority="17"/>
  </conditionalFormatting>
  <conditionalFormatting sqref="N15:O18">
    <cfRule type="duplicateValues" dxfId="2" priority="16"/>
  </conditionalFormatting>
  <conditionalFormatting sqref="U29">
    <cfRule type="duplicateValues" dxfId="1" priority="13"/>
  </conditionalFormatting>
  <conditionalFormatting sqref="U49">
    <cfRule type="duplicateValues" dxfId="0" priority="15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A95F6-1D99-45E0-96EC-2659DE92E551}">
  <dimension ref="C4:AC52"/>
  <sheetViews>
    <sheetView topLeftCell="A13" workbookViewId="0">
      <selection activeCell="H54" sqref="H54"/>
    </sheetView>
  </sheetViews>
  <sheetFormatPr defaultRowHeight="15" x14ac:dyDescent="0.25"/>
  <cols>
    <col min="6" max="6" width="17" customWidth="1"/>
    <col min="7" max="9" width="20.5703125" customWidth="1"/>
    <col min="12" max="12" width="17" customWidth="1"/>
    <col min="13" max="15" width="20.5703125" customWidth="1"/>
    <col min="18" max="18" width="17" customWidth="1"/>
    <col min="19" max="21" width="20.5703125" customWidth="1"/>
    <col min="24" max="24" width="17" customWidth="1"/>
    <col min="25" max="27" width="20.5703125" customWidth="1"/>
  </cols>
  <sheetData>
    <row r="4" spans="3:29" x14ac:dyDescent="0.25">
      <c r="E4" t="s">
        <v>269</v>
      </c>
      <c r="K4" t="s">
        <v>251</v>
      </c>
      <c r="Q4" t="s">
        <v>242</v>
      </c>
      <c r="W4" t="s">
        <v>140</v>
      </c>
      <c r="AC4" t="s">
        <v>160</v>
      </c>
    </row>
    <row r="5" spans="3:29" ht="75" x14ac:dyDescent="0.25">
      <c r="E5" s="80" t="s">
        <v>80</v>
      </c>
      <c r="F5" s="81" t="s">
        <v>150</v>
      </c>
      <c r="G5" s="81" t="s">
        <v>151</v>
      </c>
      <c r="H5" s="81" t="s">
        <v>164</v>
      </c>
      <c r="I5" s="81" t="s">
        <v>165</v>
      </c>
      <c r="K5" s="80" t="s">
        <v>80</v>
      </c>
      <c r="L5" s="81" t="s">
        <v>150</v>
      </c>
      <c r="M5" s="81" t="s">
        <v>151</v>
      </c>
      <c r="N5" s="81" t="s">
        <v>164</v>
      </c>
      <c r="O5" s="81" t="s">
        <v>165</v>
      </c>
      <c r="Q5" s="80" t="s">
        <v>80</v>
      </c>
      <c r="R5" s="81" t="s">
        <v>150</v>
      </c>
      <c r="S5" s="81" t="s">
        <v>151</v>
      </c>
      <c r="T5" s="81" t="s">
        <v>164</v>
      </c>
      <c r="U5" s="81" t="s">
        <v>165</v>
      </c>
      <c r="W5" s="80" t="s">
        <v>80</v>
      </c>
      <c r="X5" s="81" t="s">
        <v>150</v>
      </c>
      <c r="Y5" s="81" t="s">
        <v>151</v>
      </c>
      <c r="Z5" s="81" t="s">
        <v>164</v>
      </c>
      <c r="AA5" s="81" t="s">
        <v>165</v>
      </c>
    </row>
    <row r="6" spans="3:29" x14ac:dyDescent="0.25">
      <c r="C6" t="s">
        <v>17</v>
      </c>
      <c r="E6" s="71" t="s">
        <v>17</v>
      </c>
      <c r="F6" s="71" t="s">
        <v>152</v>
      </c>
      <c r="G6" s="71" t="s">
        <v>152</v>
      </c>
      <c r="H6" s="71"/>
      <c r="I6" s="71"/>
      <c r="K6" s="71" t="s">
        <v>17</v>
      </c>
      <c r="L6" s="71"/>
      <c r="M6" s="71"/>
      <c r="N6" s="71"/>
      <c r="O6" s="71"/>
      <c r="Q6" s="71" t="s">
        <v>17</v>
      </c>
      <c r="R6" s="71" t="s">
        <v>152</v>
      </c>
      <c r="S6" s="71" t="s">
        <v>152</v>
      </c>
      <c r="T6" s="71"/>
      <c r="U6" s="71"/>
      <c r="W6" s="71" t="s">
        <v>17</v>
      </c>
      <c r="X6" s="71" t="s">
        <v>152</v>
      </c>
      <c r="Y6" s="71" t="s">
        <v>152</v>
      </c>
      <c r="Z6" s="71"/>
      <c r="AA6" s="71"/>
    </row>
    <row r="7" spans="3:29" x14ac:dyDescent="0.25">
      <c r="C7" t="s">
        <v>33</v>
      </c>
      <c r="E7" s="71" t="s">
        <v>33</v>
      </c>
      <c r="F7" s="71" t="s">
        <v>152</v>
      </c>
      <c r="G7" s="71" t="s">
        <v>152</v>
      </c>
      <c r="H7" s="71"/>
      <c r="I7" s="71"/>
      <c r="K7" s="71" t="s">
        <v>33</v>
      </c>
      <c r="L7" s="71" t="s">
        <v>152</v>
      </c>
      <c r="M7" s="71" t="s">
        <v>152</v>
      </c>
      <c r="N7" s="71"/>
      <c r="O7" s="71"/>
      <c r="Q7" s="71" t="s">
        <v>33</v>
      </c>
      <c r="R7" s="71" t="s">
        <v>152</v>
      </c>
      <c r="S7" s="71" t="s">
        <v>152</v>
      </c>
      <c r="T7" s="71"/>
      <c r="U7" s="71"/>
      <c r="W7" s="71" t="s">
        <v>33</v>
      </c>
      <c r="X7" s="71" t="s">
        <v>152</v>
      </c>
      <c r="Y7" s="71" t="s">
        <v>152</v>
      </c>
      <c r="Z7" s="71"/>
      <c r="AA7" s="71"/>
    </row>
    <row r="8" spans="3:29" x14ac:dyDescent="0.25">
      <c r="C8" t="s">
        <v>25</v>
      </c>
      <c r="E8" s="71" t="s">
        <v>25</v>
      </c>
      <c r="F8" s="71" t="s">
        <v>152</v>
      </c>
      <c r="G8" s="71" t="s">
        <v>152</v>
      </c>
      <c r="H8" s="71"/>
      <c r="I8" s="71"/>
      <c r="K8" s="71" t="s">
        <v>25</v>
      </c>
      <c r="L8" s="71" t="s">
        <v>152</v>
      </c>
      <c r="M8" s="71" t="s">
        <v>152</v>
      </c>
      <c r="N8" s="71"/>
      <c r="O8" s="71"/>
      <c r="Q8" s="71" t="s">
        <v>25</v>
      </c>
      <c r="R8" s="71" t="s">
        <v>152</v>
      </c>
      <c r="S8" s="71" t="s">
        <v>152</v>
      </c>
      <c r="T8" s="71"/>
      <c r="U8" s="71"/>
      <c r="W8" s="71" t="s">
        <v>25</v>
      </c>
      <c r="X8" s="71" t="s">
        <v>152</v>
      </c>
      <c r="Y8" s="71" t="s">
        <v>152</v>
      </c>
      <c r="Z8" s="71"/>
      <c r="AA8" s="71"/>
    </row>
    <row r="9" spans="3:29" x14ac:dyDescent="0.25">
      <c r="C9" t="s">
        <v>22</v>
      </c>
      <c r="E9" s="71" t="s">
        <v>22</v>
      </c>
      <c r="F9" s="71" t="s">
        <v>152</v>
      </c>
      <c r="G9" s="71"/>
      <c r="H9" s="71"/>
      <c r="I9" s="71"/>
      <c r="K9" s="71" t="s">
        <v>22</v>
      </c>
      <c r="L9" s="71" t="s">
        <v>152</v>
      </c>
      <c r="M9" s="71"/>
      <c r="N9" s="71"/>
      <c r="O9" s="71"/>
      <c r="Q9" s="71" t="s">
        <v>22</v>
      </c>
      <c r="R9" s="71" t="s">
        <v>152</v>
      </c>
      <c r="S9" s="71"/>
      <c r="T9" s="71"/>
      <c r="U9" s="71"/>
      <c r="W9" s="71" t="s">
        <v>22</v>
      </c>
      <c r="X9" s="71" t="s">
        <v>152</v>
      </c>
      <c r="Y9" s="71" t="s">
        <v>20</v>
      </c>
      <c r="Z9" s="71"/>
      <c r="AA9" s="71"/>
    </row>
    <row r="10" spans="3:29" x14ac:dyDescent="0.25">
      <c r="C10" t="s">
        <v>53</v>
      </c>
      <c r="E10" s="71" t="s">
        <v>118</v>
      </c>
      <c r="F10" s="71" t="s">
        <v>152</v>
      </c>
      <c r="G10" s="71" t="s">
        <v>152</v>
      </c>
      <c r="H10" s="71"/>
      <c r="I10" s="71"/>
      <c r="K10" s="71" t="s">
        <v>118</v>
      </c>
      <c r="L10" s="71" t="s">
        <v>152</v>
      </c>
      <c r="M10" s="71" t="s">
        <v>152</v>
      </c>
      <c r="N10" s="71"/>
      <c r="O10" s="71"/>
      <c r="Q10" s="71" t="s">
        <v>118</v>
      </c>
      <c r="R10" s="71" t="s">
        <v>152</v>
      </c>
      <c r="S10" s="71" t="s">
        <v>152</v>
      </c>
      <c r="T10" s="71"/>
      <c r="U10" s="71"/>
      <c r="W10" s="71" t="s">
        <v>118</v>
      </c>
      <c r="X10" s="71" t="s">
        <v>20</v>
      </c>
      <c r="Y10" s="71" t="s">
        <v>20</v>
      </c>
      <c r="Z10" s="71"/>
      <c r="AA10" s="71"/>
    </row>
    <row r="11" spans="3:29" x14ac:dyDescent="0.25">
      <c r="C11" t="s">
        <v>43</v>
      </c>
      <c r="E11" s="71" t="s">
        <v>43</v>
      </c>
      <c r="F11" s="71"/>
      <c r="G11" s="71"/>
      <c r="H11" s="71"/>
      <c r="I11" s="71"/>
      <c r="K11" s="71" t="s">
        <v>43</v>
      </c>
      <c r="L11" s="71" t="s">
        <v>152</v>
      </c>
      <c r="M11" s="71" t="s">
        <v>152</v>
      </c>
      <c r="N11" s="71"/>
      <c r="O11" s="71"/>
      <c r="Q11" s="71" t="s">
        <v>43</v>
      </c>
      <c r="R11" s="71" t="s">
        <v>152</v>
      </c>
      <c r="S11" s="71" t="s">
        <v>152</v>
      </c>
      <c r="T11" s="71"/>
      <c r="U11" s="71"/>
      <c r="W11" s="71" t="s">
        <v>43</v>
      </c>
      <c r="X11" s="71" t="s">
        <v>152</v>
      </c>
      <c r="Y11" s="71" t="s">
        <v>152</v>
      </c>
      <c r="Z11" s="71"/>
      <c r="AA11" s="71"/>
    </row>
    <row r="12" spans="3:29" x14ac:dyDescent="0.25">
      <c r="C12" t="s">
        <v>47</v>
      </c>
      <c r="E12" s="71" t="s">
        <v>47</v>
      </c>
      <c r="F12" s="71" t="s">
        <v>152</v>
      </c>
      <c r="G12" s="71" t="s">
        <v>152</v>
      </c>
      <c r="H12" s="71"/>
      <c r="I12" s="71"/>
      <c r="K12" s="71" t="s">
        <v>47</v>
      </c>
      <c r="L12" s="71" t="s">
        <v>152</v>
      </c>
      <c r="M12" s="71" t="s">
        <v>152</v>
      </c>
      <c r="N12" s="71"/>
      <c r="O12" s="71"/>
      <c r="Q12" s="71" t="s">
        <v>47</v>
      </c>
      <c r="R12" s="71" t="s">
        <v>152</v>
      </c>
      <c r="S12" s="71" t="s">
        <v>152</v>
      </c>
      <c r="T12" s="71"/>
      <c r="U12" s="71"/>
      <c r="W12" s="71" t="s">
        <v>47</v>
      </c>
      <c r="X12" s="71" t="s">
        <v>152</v>
      </c>
      <c r="Y12" s="71" t="s">
        <v>152</v>
      </c>
      <c r="Z12" s="71"/>
      <c r="AA12" s="71"/>
    </row>
    <row r="13" spans="3:29" x14ac:dyDescent="0.25">
      <c r="C13" t="s">
        <v>89</v>
      </c>
      <c r="E13" s="71" t="s">
        <v>18</v>
      </c>
      <c r="F13" s="71" t="s">
        <v>153</v>
      </c>
      <c r="G13" s="71" t="s">
        <v>152</v>
      </c>
      <c r="H13" s="71"/>
      <c r="I13" s="71"/>
      <c r="K13" s="71" t="s">
        <v>18</v>
      </c>
      <c r="L13" s="71" t="s">
        <v>153</v>
      </c>
      <c r="M13" s="71" t="s">
        <v>152</v>
      </c>
      <c r="N13" s="71"/>
      <c r="O13" s="71"/>
      <c r="Q13" s="71" t="s">
        <v>18</v>
      </c>
      <c r="R13" s="71" t="s">
        <v>153</v>
      </c>
      <c r="S13" s="71" t="s">
        <v>152</v>
      </c>
      <c r="T13" s="71"/>
      <c r="U13" s="71"/>
      <c r="W13" s="71" t="s">
        <v>18</v>
      </c>
      <c r="X13" s="71" t="s">
        <v>153</v>
      </c>
      <c r="Y13" s="71" t="s">
        <v>152</v>
      </c>
      <c r="Z13" s="71"/>
      <c r="AA13" s="71"/>
    </row>
    <row r="14" spans="3:29" x14ac:dyDescent="0.25">
      <c r="C14" t="s">
        <v>54</v>
      </c>
      <c r="E14" s="71" t="s">
        <v>54</v>
      </c>
      <c r="F14" s="71" t="s">
        <v>152</v>
      </c>
      <c r="G14" s="71" t="s">
        <v>152</v>
      </c>
      <c r="H14" s="71"/>
      <c r="I14" s="71"/>
      <c r="K14" s="71" t="s">
        <v>54</v>
      </c>
      <c r="L14" s="71" t="s">
        <v>152</v>
      </c>
      <c r="M14" s="71" t="s">
        <v>152</v>
      </c>
      <c r="N14" s="71"/>
      <c r="O14" s="71"/>
      <c r="Q14" s="71" t="s">
        <v>54</v>
      </c>
      <c r="R14" s="71" t="s">
        <v>152</v>
      </c>
      <c r="S14" s="71" t="s">
        <v>152</v>
      </c>
      <c r="T14" s="71"/>
      <c r="U14" s="71"/>
      <c r="W14" s="71" t="s">
        <v>54</v>
      </c>
      <c r="X14" s="71" t="s">
        <v>152</v>
      </c>
      <c r="Y14" s="71" t="s">
        <v>152</v>
      </c>
      <c r="Z14" s="71"/>
      <c r="AA14" s="71"/>
    </row>
    <row r="15" spans="3:29" x14ac:dyDescent="0.25">
      <c r="C15" t="s">
        <v>90</v>
      </c>
      <c r="E15" s="71" t="s">
        <v>19</v>
      </c>
      <c r="F15" s="71" t="s">
        <v>152</v>
      </c>
      <c r="G15" s="71" t="s">
        <v>152</v>
      </c>
      <c r="H15" s="71"/>
      <c r="I15" s="71"/>
      <c r="K15" s="71" t="s">
        <v>19</v>
      </c>
      <c r="L15" s="71" t="s">
        <v>152</v>
      </c>
      <c r="M15" s="71" t="s">
        <v>152</v>
      </c>
      <c r="N15" s="71"/>
      <c r="O15" s="71"/>
      <c r="Q15" s="71" t="s">
        <v>19</v>
      </c>
      <c r="R15" s="71" t="s">
        <v>152</v>
      </c>
      <c r="S15" s="71" t="s">
        <v>152</v>
      </c>
      <c r="T15" s="71"/>
      <c r="U15" s="71"/>
      <c r="W15" s="71" t="s">
        <v>19</v>
      </c>
      <c r="X15" s="71" t="s">
        <v>152</v>
      </c>
      <c r="Y15" s="71" t="s">
        <v>152</v>
      </c>
      <c r="Z15" s="71"/>
      <c r="AA15" s="71"/>
    </row>
    <row r="16" spans="3:29" x14ac:dyDescent="0.25">
      <c r="C16" t="s">
        <v>21</v>
      </c>
      <c r="E16" s="71" t="s">
        <v>21</v>
      </c>
      <c r="F16" s="71" t="s">
        <v>153</v>
      </c>
      <c r="G16" s="71" t="s">
        <v>153</v>
      </c>
      <c r="H16" s="71" t="s">
        <v>243</v>
      </c>
      <c r="I16" s="71" t="s">
        <v>272</v>
      </c>
      <c r="K16" s="71" t="s">
        <v>21</v>
      </c>
      <c r="L16" s="71" t="s">
        <v>153</v>
      </c>
      <c r="M16" s="71" t="s">
        <v>153</v>
      </c>
      <c r="N16" s="71" t="s">
        <v>243</v>
      </c>
      <c r="O16" s="71" t="s">
        <v>247</v>
      </c>
      <c r="Q16" s="71" t="s">
        <v>21</v>
      </c>
      <c r="R16" s="71" t="s">
        <v>153</v>
      </c>
      <c r="S16" s="71" t="s">
        <v>153</v>
      </c>
      <c r="T16" s="71" t="s">
        <v>243</v>
      </c>
      <c r="U16" s="71" t="s">
        <v>247</v>
      </c>
      <c r="W16" s="71" t="s">
        <v>21</v>
      </c>
      <c r="X16" s="71" t="s">
        <v>153</v>
      </c>
      <c r="Y16" s="71" t="s">
        <v>152</v>
      </c>
      <c r="Z16" s="71"/>
      <c r="AA16" s="71"/>
    </row>
    <row r="17" spans="3:27" x14ac:dyDescent="0.25">
      <c r="C17" t="s">
        <v>44</v>
      </c>
      <c r="E17" s="71" t="s">
        <v>44</v>
      </c>
      <c r="F17" s="71" t="s">
        <v>153</v>
      </c>
      <c r="G17" s="71" t="s">
        <v>152</v>
      </c>
      <c r="H17" s="71"/>
      <c r="I17" s="71"/>
      <c r="K17" s="71" t="s">
        <v>44</v>
      </c>
      <c r="L17" s="71" t="s">
        <v>153</v>
      </c>
      <c r="M17" s="71" t="s">
        <v>152</v>
      </c>
      <c r="N17" s="71"/>
      <c r="O17" s="71"/>
      <c r="Q17" s="71" t="s">
        <v>44</v>
      </c>
      <c r="R17" s="71" t="s">
        <v>152</v>
      </c>
      <c r="S17" s="71" t="s">
        <v>152</v>
      </c>
      <c r="T17" s="71"/>
      <c r="U17" s="71"/>
      <c r="W17" s="71" t="s">
        <v>44</v>
      </c>
      <c r="X17" s="71" t="s">
        <v>152</v>
      </c>
      <c r="Y17" s="71" t="s">
        <v>152</v>
      </c>
      <c r="Z17" s="71"/>
      <c r="AA17" s="71"/>
    </row>
    <row r="18" spans="3:27" x14ac:dyDescent="0.25">
      <c r="C18" t="s">
        <v>26</v>
      </c>
      <c r="E18" s="71" t="s">
        <v>26</v>
      </c>
      <c r="F18" s="71" t="s">
        <v>152</v>
      </c>
      <c r="G18" s="71" t="s">
        <v>152</v>
      </c>
      <c r="H18" s="71"/>
      <c r="I18" s="71"/>
      <c r="K18" s="71" t="s">
        <v>26</v>
      </c>
      <c r="L18" s="71" t="s">
        <v>152</v>
      </c>
      <c r="M18" s="71" t="s">
        <v>152</v>
      </c>
      <c r="N18" s="71"/>
      <c r="O18" s="71"/>
      <c r="Q18" s="71" t="s">
        <v>26</v>
      </c>
      <c r="R18" s="71" t="s">
        <v>152</v>
      </c>
      <c r="S18" s="71" t="s">
        <v>152</v>
      </c>
      <c r="T18" s="71"/>
      <c r="U18" s="71"/>
      <c r="W18" s="71" t="s">
        <v>26</v>
      </c>
      <c r="X18" s="71" t="s">
        <v>20</v>
      </c>
      <c r="Y18" s="71" t="s">
        <v>20</v>
      </c>
      <c r="Z18" s="71"/>
      <c r="AA18" s="71"/>
    </row>
    <row r="19" spans="3:27" x14ac:dyDescent="0.25">
      <c r="C19" t="s">
        <v>51</v>
      </c>
      <c r="E19" s="71" t="s">
        <v>51</v>
      </c>
      <c r="F19" s="71" t="s">
        <v>153</v>
      </c>
      <c r="G19" s="71" t="s">
        <v>152</v>
      </c>
      <c r="H19" s="71"/>
      <c r="I19" s="71"/>
      <c r="K19" s="71" t="s">
        <v>51</v>
      </c>
      <c r="L19" s="71" t="s">
        <v>153</v>
      </c>
      <c r="M19" s="71" t="s">
        <v>152</v>
      </c>
      <c r="N19" s="71"/>
      <c r="O19" s="71"/>
      <c r="Q19" s="71" t="s">
        <v>51</v>
      </c>
      <c r="R19" s="71" t="s">
        <v>153</v>
      </c>
      <c r="S19" s="71" t="s">
        <v>152</v>
      </c>
      <c r="T19" s="71"/>
      <c r="U19" s="71"/>
      <c r="W19" s="71" t="s">
        <v>51</v>
      </c>
      <c r="X19" s="71" t="s">
        <v>153</v>
      </c>
      <c r="Y19" s="71" t="s">
        <v>152</v>
      </c>
      <c r="Z19" s="71"/>
      <c r="AA19" s="71"/>
    </row>
    <row r="20" spans="3:27" x14ac:dyDescent="0.25">
      <c r="C20" t="s">
        <v>32</v>
      </c>
      <c r="E20" s="71" t="s">
        <v>32</v>
      </c>
      <c r="F20" s="71" t="s">
        <v>152</v>
      </c>
      <c r="G20" s="71" t="s">
        <v>152</v>
      </c>
      <c r="H20" s="71"/>
      <c r="I20" s="71"/>
      <c r="K20" s="71" t="s">
        <v>32</v>
      </c>
      <c r="L20" s="71" t="s">
        <v>152</v>
      </c>
      <c r="M20" s="71" t="s">
        <v>152</v>
      </c>
      <c r="N20" s="71"/>
      <c r="O20" s="71"/>
      <c r="Q20" s="71" t="s">
        <v>32</v>
      </c>
      <c r="R20" s="71" t="s">
        <v>152</v>
      </c>
      <c r="S20" s="71" t="s">
        <v>152</v>
      </c>
      <c r="T20" s="71"/>
      <c r="U20" s="71"/>
      <c r="W20" s="71" t="s">
        <v>32</v>
      </c>
      <c r="X20" s="71"/>
      <c r="Y20" s="71" t="s">
        <v>152</v>
      </c>
      <c r="Z20" s="71"/>
      <c r="AA20" s="71"/>
    </row>
    <row r="21" spans="3:27" x14ac:dyDescent="0.25">
      <c r="C21" t="s">
        <v>60</v>
      </c>
      <c r="E21" s="71" t="s">
        <v>60</v>
      </c>
      <c r="F21" s="71" t="s">
        <v>153</v>
      </c>
      <c r="G21" s="71" t="s">
        <v>152</v>
      </c>
      <c r="H21" s="71"/>
      <c r="I21" s="71"/>
      <c r="K21" s="71" t="s">
        <v>60</v>
      </c>
      <c r="L21" s="71" t="s">
        <v>153</v>
      </c>
      <c r="M21" s="71" t="s">
        <v>152</v>
      </c>
      <c r="N21" s="71"/>
      <c r="O21" s="71"/>
      <c r="Q21" s="71" t="s">
        <v>60</v>
      </c>
      <c r="R21" s="71" t="s">
        <v>153</v>
      </c>
      <c r="S21" s="71" t="s">
        <v>152</v>
      </c>
      <c r="T21" s="71"/>
      <c r="U21" s="71"/>
      <c r="W21" s="71" t="s">
        <v>60</v>
      </c>
      <c r="X21" s="71" t="s">
        <v>153</v>
      </c>
      <c r="Y21" s="71" t="s">
        <v>152</v>
      </c>
      <c r="Z21" s="71"/>
      <c r="AA21" s="71"/>
    </row>
    <row r="22" spans="3:27" x14ac:dyDescent="0.25">
      <c r="C22" t="s">
        <v>52</v>
      </c>
      <c r="E22" s="71" t="s">
        <v>52</v>
      </c>
      <c r="F22" s="71" t="s">
        <v>152</v>
      </c>
      <c r="G22" s="71" t="s">
        <v>152</v>
      </c>
      <c r="H22" s="71"/>
      <c r="I22" s="71"/>
      <c r="K22" s="71" t="s">
        <v>52</v>
      </c>
      <c r="L22" s="71" t="s">
        <v>152</v>
      </c>
      <c r="M22" s="71" t="s">
        <v>152</v>
      </c>
      <c r="N22" s="71"/>
      <c r="O22" s="71"/>
      <c r="Q22" s="71" t="s">
        <v>52</v>
      </c>
      <c r="R22" s="71" t="s">
        <v>152</v>
      </c>
      <c r="S22" s="71" t="s">
        <v>152</v>
      </c>
      <c r="T22" s="71"/>
      <c r="U22" s="71"/>
      <c r="W22" s="71" t="s">
        <v>52</v>
      </c>
      <c r="X22" s="71" t="s">
        <v>152</v>
      </c>
      <c r="Y22" s="71" t="s">
        <v>152</v>
      </c>
      <c r="Z22" s="71"/>
      <c r="AA22" s="71"/>
    </row>
    <row r="23" spans="3:27" x14ac:dyDescent="0.25">
      <c r="C23" t="s">
        <v>36</v>
      </c>
      <c r="E23" s="71" t="s">
        <v>36</v>
      </c>
      <c r="F23" s="71" t="s">
        <v>153</v>
      </c>
      <c r="G23" s="71" t="s">
        <v>152</v>
      </c>
      <c r="H23" s="71"/>
      <c r="I23" s="71"/>
      <c r="K23" s="71" t="s">
        <v>36</v>
      </c>
      <c r="L23" s="71" t="s">
        <v>153</v>
      </c>
      <c r="M23" s="71" t="s">
        <v>152</v>
      </c>
      <c r="N23" s="71"/>
      <c r="O23" s="71"/>
      <c r="Q23" s="71" t="s">
        <v>36</v>
      </c>
      <c r="R23" s="71" t="s">
        <v>153</v>
      </c>
      <c r="S23" s="71" t="s">
        <v>152</v>
      </c>
      <c r="T23" s="71"/>
      <c r="U23" s="71"/>
      <c r="W23" s="71" t="s">
        <v>36</v>
      </c>
      <c r="X23" s="71" t="s">
        <v>153</v>
      </c>
      <c r="Y23" s="71" t="s">
        <v>152</v>
      </c>
      <c r="Z23" s="71"/>
      <c r="AA23" s="71"/>
    </row>
    <row r="24" spans="3:27" x14ac:dyDescent="0.25">
      <c r="C24" t="s">
        <v>45</v>
      </c>
      <c r="E24" s="71" t="s">
        <v>45</v>
      </c>
      <c r="F24" s="71" t="s">
        <v>152</v>
      </c>
      <c r="G24" s="71" t="s">
        <v>152</v>
      </c>
      <c r="H24" s="71"/>
      <c r="I24" s="71"/>
      <c r="K24" s="71" t="s">
        <v>45</v>
      </c>
      <c r="L24" s="71" t="s">
        <v>152</v>
      </c>
      <c r="M24" s="71" t="s">
        <v>152</v>
      </c>
      <c r="N24" s="71"/>
      <c r="O24" s="71"/>
      <c r="Q24" s="71" t="s">
        <v>45</v>
      </c>
      <c r="R24" s="71" t="s">
        <v>152</v>
      </c>
      <c r="S24" s="71" t="s">
        <v>152</v>
      </c>
      <c r="T24" s="71"/>
      <c r="U24" s="71"/>
      <c r="W24" s="71" t="s">
        <v>45</v>
      </c>
      <c r="X24" s="71" t="s">
        <v>152</v>
      </c>
      <c r="Y24" s="71" t="s">
        <v>152</v>
      </c>
      <c r="Z24" s="71"/>
      <c r="AA24" s="71"/>
    </row>
    <row r="25" spans="3:27" x14ac:dyDescent="0.25">
      <c r="C25" t="s">
        <v>42</v>
      </c>
      <c r="E25" s="71" t="s">
        <v>42</v>
      </c>
      <c r="F25" s="71" t="s">
        <v>152</v>
      </c>
      <c r="G25" s="71" t="s">
        <v>152</v>
      </c>
      <c r="H25" s="71"/>
      <c r="I25" s="71"/>
      <c r="K25" s="71" t="s">
        <v>42</v>
      </c>
      <c r="L25" s="71" t="s">
        <v>152</v>
      </c>
      <c r="M25" s="71" t="s">
        <v>152</v>
      </c>
      <c r="N25" s="71"/>
      <c r="O25" s="71"/>
      <c r="Q25" s="71" t="s">
        <v>42</v>
      </c>
      <c r="R25" s="71" t="s">
        <v>152</v>
      </c>
      <c r="S25" s="71" t="s">
        <v>152</v>
      </c>
      <c r="T25" s="71"/>
      <c r="U25" s="71"/>
      <c r="W25" s="71" t="s">
        <v>42</v>
      </c>
      <c r="X25" s="71" t="s">
        <v>152</v>
      </c>
      <c r="Y25" s="71" t="s">
        <v>152</v>
      </c>
      <c r="Z25" s="71"/>
      <c r="AA25" s="71"/>
    </row>
    <row r="26" spans="3:27" x14ac:dyDescent="0.25">
      <c r="C26" t="s">
        <v>31</v>
      </c>
      <c r="E26" s="71" t="s">
        <v>31</v>
      </c>
      <c r="F26" s="71" t="s">
        <v>153</v>
      </c>
      <c r="G26" s="71" t="s">
        <v>153</v>
      </c>
      <c r="H26" s="71" t="s">
        <v>270</v>
      </c>
      <c r="I26" s="71" t="s">
        <v>254</v>
      </c>
      <c r="K26" s="71" t="s">
        <v>31</v>
      </c>
      <c r="L26" s="71" t="s">
        <v>153</v>
      </c>
      <c r="M26" s="71" t="s">
        <v>152</v>
      </c>
      <c r="N26" s="71" t="s">
        <v>252</v>
      </c>
      <c r="O26" s="71" t="s">
        <v>254</v>
      </c>
      <c r="Q26" s="71" t="s">
        <v>31</v>
      </c>
      <c r="R26" s="71" t="s">
        <v>153</v>
      </c>
      <c r="S26" s="71" t="s">
        <v>152</v>
      </c>
      <c r="T26" s="71"/>
      <c r="U26" s="71"/>
      <c r="W26" s="71" t="s">
        <v>31</v>
      </c>
      <c r="X26" s="71" t="s">
        <v>153</v>
      </c>
      <c r="Y26" s="71" t="s">
        <v>152</v>
      </c>
      <c r="Z26" s="71"/>
      <c r="AA26" s="71"/>
    </row>
    <row r="27" spans="3:27" x14ac:dyDescent="0.25">
      <c r="C27" t="s">
        <v>49</v>
      </c>
      <c r="E27" s="71" t="s">
        <v>49</v>
      </c>
      <c r="F27" s="71" t="s">
        <v>153</v>
      </c>
      <c r="G27" s="71" t="s">
        <v>152</v>
      </c>
      <c r="H27" s="71"/>
      <c r="I27" s="71"/>
      <c r="K27" s="71" t="s">
        <v>49</v>
      </c>
      <c r="L27" s="71" t="s">
        <v>153</v>
      </c>
      <c r="M27" s="71" t="s">
        <v>152</v>
      </c>
      <c r="N27" s="71"/>
      <c r="O27" s="71"/>
      <c r="Q27" s="71" t="s">
        <v>49</v>
      </c>
      <c r="R27" s="71" t="s">
        <v>153</v>
      </c>
      <c r="S27" s="71" t="s">
        <v>152</v>
      </c>
      <c r="T27" s="71"/>
      <c r="U27" s="71"/>
      <c r="W27" s="71" t="s">
        <v>49</v>
      </c>
      <c r="X27" s="71" t="s">
        <v>153</v>
      </c>
      <c r="Y27" s="71" t="s">
        <v>152</v>
      </c>
      <c r="Z27" s="71"/>
      <c r="AA27" s="71"/>
    </row>
    <row r="28" spans="3:27" x14ac:dyDescent="0.25">
      <c r="C28" t="s">
        <v>46</v>
      </c>
      <c r="E28" s="71" t="s">
        <v>46</v>
      </c>
      <c r="F28" s="71" t="s">
        <v>153</v>
      </c>
      <c r="G28" s="71" t="s">
        <v>152</v>
      </c>
      <c r="H28" s="71"/>
      <c r="I28" s="71"/>
      <c r="K28" s="71" t="s">
        <v>46</v>
      </c>
      <c r="L28" s="71" t="s">
        <v>153</v>
      </c>
      <c r="M28" s="71" t="s">
        <v>153</v>
      </c>
      <c r="N28" s="71" t="s">
        <v>244</v>
      </c>
      <c r="O28" s="71" t="s">
        <v>166</v>
      </c>
      <c r="Q28" s="71" t="s">
        <v>46</v>
      </c>
      <c r="R28" s="71" t="s">
        <v>153</v>
      </c>
      <c r="S28" s="71" t="s">
        <v>153</v>
      </c>
      <c r="T28" s="71" t="s">
        <v>244</v>
      </c>
      <c r="U28" s="71" t="s">
        <v>166</v>
      </c>
      <c r="W28" s="71" t="s">
        <v>46</v>
      </c>
      <c r="X28" s="71" t="s">
        <v>153</v>
      </c>
      <c r="Y28" s="71" t="s">
        <v>153</v>
      </c>
      <c r="Z28" s="71" t="s">
        <v>166</v>
      </c>
      <c r="AA28" s="71" t="s">
        <v>166</v>
      </c>
    </row>
    <row r="29" spans="3:27" x14ac:dyDescent="0.25">
      <c r="C29" t="s">
        <v>81</v>
      </c>
      <c r="E29" s="71" t="s">
        <v>24</v>
      </c>
      <c r="F29" s="71" t="s">
        <v>153</v>
      </c>
      <c r="G29" s="71" t="s">
        <v>152</v>
      </c>
      <c r="H29" s="71" t="s">
        <v>253</v>
      </c>
      <c r="I29" s="71" t="s">
        <v>255</v>
      </c>
      <c r="K29" s="71" t="s">
        <v>24</v>
      </c>
      <c r="L29" s="71" t="s">
        <v>153</v>
      </c>
      <c r="M29" s="71" t="s">
        <v>152</v>
      </c>
      <c r="N29" s="71" t="s">
        <v>253</v>
      </c>
      <c r="O29" s="71" t="s">
        <v>255</v>
      </c>
      <c r="Q29" s="71" t="s">
        <v>24</v>
      </c>
      <c r="R29" s="71" t="s">
        <v>152</v>
      </c>
      <c r="S29" s="71" t="s">
        <v>152</v>
      </c>
      <c r="T29" s="71"/>
      <c r="U29" s="71"/>
      <c r="W29" s="71" t="s">
        <v>24</v>
      </c>
      <c r="X29" s="71" t="s">
        <v>20</v>
      </c>
      <c r="Y29" s="71" t="s">
        <v>20</v>
      </c>
      <c r="Z29" s="71"/>
      <c r="AA29" s="71"/>
    </row>
    <row r="30" spans="3:27" x14ac:dyDescent="0.25">
      <c r="C30" t="s">
        <v>55</v>
      </c>
      <c r="E30" s="71" t="s">
        <v>55</v>
      </c>
      <c r="F30" s="71" t="s">
        <v>152</v>
      </c>
      <c r="G30" s="71" t="s">
        <v>152</v>
      </c>
      <c r="H30" s="71"/>
      <c r="I30" s="71"/>
      <c r="K30" s="71" t="s">
        <v>55</v>
      </c>
      <c r="L30" s="71" t="s">
        <v>152</v>
      </c>
      <c r="M30" s="71" t="s">
        <v>152</v>
      </c>
      <c r="N30" s="71"/>
      <c r="O30" s="71"/>
      <c r="Q30" s="71" t="s">
        <v>55</v>
      </c>
      <c r="R30" s="71"/>
      <c r="S30" s="71"/>
      <c r="T30" s="71"/>
      <c r="U30" s="71"/>
      <c r="W30" s="71" t="s">
        <v>55</v>
      </c>
      <c r="X30" s="71" t="s">
        <v>20</v>
      </c>
      <c r="Y30" s="71" t="s">
        <v>152</v>
      </c>
      <c r="Z30" s="71"/>
      <c r="AA30" s="71"/>
    </row>
    <row r="31" spans="3:27" x14ac:dyDescent="0.25">
      <c r="C31" t="s">
        <v>50</v>
      </c>
      <c r="E31" s="71" t="s">
        <v>50</v>
      </c>
      <c r="F31" s="71" t="s">
        <v>152</v>
      </c>
      <c r="G31" s="71" t="s">
        <v>152</v>
      </c>
      <c r="H31" s="71"/>
      <c r="I31" s="71"/>
      <c r="K31" s="71" t="s">
        <v>50</v>
      </c>
      <c r="L31" s="71" t="s">
        <v>152</v>
      </c>
      <c r="M31" s="71" t="s">
        <v>152</v>
      </c>
      <c r="N31" s="71"/>
      <c r="O31" s="71"/>
      <c r="Q31" s="71" t="s">
        <v>50</v>
      </c>
      <c r="R31" s="71" t="s">
        <v>152</v>
      </c>
      <c r="S31" s="71" t="s">
        <v>152</v>
      </c>
      <c r="T31" s="71"/>
      <c r="U31" s="71"/>
      <c r="W31" s="71" t="s">
        <v>50</v>
      </c>
      <c r="X31" s="71" t="s">
        <v>152</v>
      </c>
      <c r="Y31" s="71" t="s">
        <v>152</v>
      </c>
      <c r="Z31" s="71"/>
      <c r="AA31" s="71"/>
    </row>
    <row r="32" spans="3:27" x14ac:dyDescent="0.25">
      <c r="C32" t="s">
        <v>57</v>
      </c>
      <c r="E32" s="71" t="s">
        <v>120</v>
      </c>
      <c r="F32" s="71" t="s">
        <v>152</v>
      </c>
      <c r="G32" s="71" t="s">
        <v>152</v>
      </c>
      <c r="H32" s="71"/>
      <c r="I32" s="71"/>
      <c r="K32" s="71" t="s">
        <v>120</v>
      </c>
      <c r="L32" s="71" t="s">
        <v>153</v>
      </c>
      <c r="M32" s="71" t="s">
        <v>152</v>
      </c>
      <c r="N32" s="71"/>
      <c r="O32" s="71"/>
      <c r="Q32" s="71" t="s">
        <v>120</v>
      </c>
      <c r="R32" s="71" t="s">
        <v>153</v>
      </c>
      <c r="S32" s="71" t="s">
        <v>152</v>
      </c>
      <c r="T32" s="71"/>
      <c r="U32" s="71"/>
      <c r="W32" s="71" t="s">
        <v>120</v>
      </c>
      <c r="X32" s="71" t="s">
        <v>152</v>
      </c>
      <c r="Y32" s="71" t="s">
        <v>152</v>
      </c>
      <c r="Z32" s="71"/>
      <c r="AA32" s="71"/>
    </row>
    <row r="33" spans="3:27" x14ac:dyDescent="0.25">
      <c r="C33" t="s">
        <v>29</v>
      </c>
      <c r="E33" s="71" t="s">
        <v>29</v>
      </c>
      <c r="F33" s="71" t="s">
        <v>152</v>
      </c>
      <c r="G33" s="71" t="s">
        <v>152</v>
      </c>
      <c r="H33" s="71"/>
      <c r="I33" s="71"/>
      <c r="K33" s="71" t="s">
        <v>29</v>
      </c>
      <c r="L33" s="71" t="s">
        <v>152</v>
      </c>
      <c r="M33" s="71" t="s">
        <v>152</v>
      </c>
      <c r="N33" s="71"/>
      <c r="O33" s="71"/>
      <c r="Q33" s="71" t="s">
        <v>29</v>
      </c>
      <c r="R33" s="71" t="s">
        <v>152</v>
      </c>
      <c r="S33" s="71" t="s">
        <v>152</v>
      </c>
      <c r="T33" s="71"/>
      <c r="U33" s="71"/>
      <c r="W33" s="71" t="s">
        <v>29</v>
      </c>
      <c r="X33" s="71" t="s">
        <v>152</v>
      </c>
      <c r="Y33" s="71" t="s">
        <v>152</v>
      </c>
      <c r="Z33" s="71"/>
      <c r="AA33" s="71"/>
    </row>
    <row r="34" spans="3:27" x14ac:dyDescent="0.25">
      <c r="C34" t="s">
        <v>61</v>
      </c>
      <c r="E34" s="71" t="s">
        <v>61</v>
      </c>
      <c r="F34" s="71" t="s">
        <v>152</v>
      </c>
      <c r="G34" s="71" t="s">
        <v>152</v>
      </c>
      <c r="H34" s="71"/>
      <c r="I34" s="71"/>
      <c r="K34" s="71" t="s">
        <v>61</v>
      </c>
      <c r="L34" s="71" t="s">
        <v>152</v>
      </c>
      <c r="M34" s="71" t="s">
        <v>152</v>
      </c>
      <c r="N34" s="71"/>
      <c r="O34" s="71"/>
      <c r="Q34" s="71" t="s">
        <v>61</v>
      </c>
      <c r="R34" s="71" t="s">
        <v>152</v>
      </c>
      <c r="S34" s="71" t="s">
        <v>152</v>
      </c>
      <c r="T34" s="71"/>
      <c r="U34" s="71"/>
      <c r="W34" s="71" t="s">
        <v>61</v>
      </c>
      <c r="X34" s="71" t="s">
        <v>152</v>
      </c>
      <c r="Y34" s="71" t="s">
        <v>152</v>
      </c>
      <c r="Z34" s="71"/>
      <c r="AA34" s="71"/>
    </row>
    <row r="35" spans="3:27" x14ac:dyDescent="0.25">
      <c r="C35" t="s">
        <v>38</v>
      </c>
      <c r="E35" s="71" t="s">
        <v>38</v>
      </c>
      <c r="F35" s="71"/>
      <c r="G35" s="71"/>
      <c r="H35" s="71"/>
      <c r="I35" s="71"/>
      <c r="K35" s="71" t="s">
        <v>38</v>
      </c>
      <c r="L35" s="71" t="s">
        <v>153</v>
      </c>
      <c r="M35" s="71" t="s">
        <v>152</v>
      </c>
      <c r="N35" s="71" t="s">
        <v>167</v>
      </c>
      <c r="O35" s="71" t="s">
        <v>168</v>
      </c>
      <c r="Q35" s="71" t="s">
        <v>38</v>
      </c>
      <c r="R35" s="71" t="s">
        <v>153</v>
      </c>
      <c r="S35" s="71" t="s">
        <v>152</v>
      </c>
      <c r="T35" s="71" t="s">
        <v>167</v>
      </c>
      <c r="U35" s="71" t="s">
        <v>168</v>
      </c>
      <c r="W35" s="71" t="s">
        <v>38</v>
      </c>
      <c r="X35" s="71" t="s">
        <v>153</v>
      </c>
      <c r="Y35" s="71" t="s">
        <v>152</v>
      </c>
      <c r="Z35" s="71" t="s">
        <v>167</v>
      </c>
      <c r="AA35" s="71" t="s">
        <v>168</v>
      </c>
    </row>
    <row r="36" spans="3:27" x14ac:dyDescent="0.25">
      <c r="C36" t="s">
        <v>27</v>
      </c>
      <c r="E36" s="71" t="s">
        <v>27</v>
      </c>
      <c r="F36" s="71" t="s">
        <v>152</v>
      </c>
      <c r="G36" s="71" t="s">
        <v>152</v>
      </c>
      <c r="H36" s="71" t="s">
        <v>245</v>
      </c>
      <c r="I36" s="71" t="s">
        <v>245</v>
      </c>
      <c r="K36" s="71" t="s">
        <v>27</v>
      </c>
      <c r="L36" s="71" t="s">
        <v>152</v>
      </c>
      <c r="M36" s="71" t="s">
        <v>152</v>
      </c>
      <c r="N36" s="71" t="s">
        <v>245</v>
      </c>
      <c r="O36" s="71" t="s">
        <v>245</v>
      </c>
      <c r="Q36" s="71" t="s">
        <v>27</v>
      </c>
      <c r="R36" s="71" t="s">
        <v>152</v>
      </c>
      <c r="S36" s="71" t="s">
        <v>152</v>
      </c>
      <c r="T36" s="71" t="s">
        <v>245</v>
      </c>
      <c r="U36" s="71" t="s">
        <v>245</v>
      </c>
      <c r="W36" s="71" t="s">
        <v>27</v>
      </c>
      <c r="X36" s="71" t="s">
        <v>152</v>
      </c>
      <c r="Y36" s="71" t="s">
        <v>152</v>
      </c>
      <c r="Z36" s="71"/>
      <c r="AA36" s="71"/>
    </row>
    <row r="37" spans="3:27" x14ac:dyDescent="0.25">
      <c r="C37" t="s">
        <v>41</v>
      </c>
      <c r="E37" s="71" t="s">
        <v>41</v>
      </c>
      <c r="F37" s="71" t="s">
        <v>152</v>
      </c>
      <c r="G37" s="71" t="s">
        <v>152</v>
      </c>
      <c r="H37" s="71"/>
      <c r="I37" s="71"/>
      <c r="K37" s="71" t="s">
        <v>41</v>
      </c>
      <c r="L37" s="71" t="s">
        <v>153</v>
      </c>
      <c r="M37" s="71" t="s">
        <v>152</v>
      </c>
      <c r="N37" s="71"/>
      <c r="O37" s="71"/>
      <c r="Q37" s="71" t="s">
        <v>41</v>
      </c>
      <c r="R37" s="71" t="s">
        <v>153</v>
      </c>
      <c r="S37" s="71" t="s">
        <v>152</v>
      </c>
      <c r="T37" s="71"/>
      <c r="U37" s="71"/>
      <c r="W37" s="71" t="s">
        <v>41</v>
      </c>
      <c r="X37" s="71" t="s">
        <v>153</v>
      </c>
      <c r="Y37" s="71" t="s">
        <v>152</v>
      </c>
      <c r="Z37" s="71"/>
      <c r="AA37" s="71"/>
    </row>
    <row r="38" spans="3:27" x14ac:dyDescent="0.25">
      <c r="C38" t="s">
        <v>40</v>
      </c>
      <c r="E38" s="71" t="s">
        <v>40</v>
      </c>
      <c r="F38" s="71" t="s">
        <v>152</v>
      </c>
      <c r="G38" s="71" t="s">
        <v>152</v>
      </c>
      <c r="H38" s="71"/>
      <c r="I38" s="71"/>
      <c r="K38" s="71" t="s">
        <v>40</v>
      </c>
      <c r="L38" s="71"/>
      <c r="M38" s="71"/>
      <c r="N38" s="71"/>
      <c r="O38" s="71"/>
      <c r="Q38" s="71" t="s">
        <v>40</v>
      </c>
      <c r="R38" s="71" t="s">
        <v>152</v>
      </c>
      <c r="S38" s="71" t="s">
        <v>152</v>
      </c>
      <c r="T38" s="71"/>
      <c r="U38" s="71"/>
      <c r="W38" s="71" t="s">
        <v>40</v>
      </c>
      <c r="X38" s="71" t="s">
        <v>152</v>
      </c>
      <c r="Y38" s="71" t="s">
        <v>152</v>
      </c>
      <c r="Z38" s="71"/>
      <c r="AA38" s="71"/>
    </row>
    <row r="39" spans="3:27" x14ac:dyDescent="0.25">
      <c r="C39" t="s">
        <v>231</v>
      </c>
      <c r="E39" s="71" t="s">
        <v>58</v>
      </c>
      <c r="F39" s="71"/>
      <c r="G39" s="71"/>
      <c r="H39" s="71"/>
      <c r="I39" s="71"/>
      <c r="K39" s="71" t="s">
        <v>58</v>
      </c>
      <c r="L39" s="71"/>
      <c r="M39" s="71"/>
      <c r="N39" s="71"/>
      <c r="O39" s="71"/>
      <c r="Q39" s="71" t="s">
        <v>58</v>
      </c>
      <c r="R39" s="71"/>
      <c r="S39" s="71"/>
      <c r="T39" s="71"/>
      <c r="U39" s="71"/>
      <c r="W39" s="71" t="s">
        <v>58</v>
      </c>
      <c r="X39" s="71" t="s">
        <v>20</v>
      </c>
      <c r="Y39" s="71" t="s">
        <v>20</v>
      </c>
      <c r="Z39" s="71"/>
      <c r="AA39" s="71"/>
    </row>
    <row r="40" spans="3:27" x14ac:dyDescent="0.25">
      <c r="C40" t="s">
        <v>23</v>
      </c>
      <c r="E40" s="71" t="s">
        <v>23</v>
      </c>
      <c r="F40" s="71" t="s">
        <v>152</v>
      </c>
      <c r="G40" s="71"/>
      <c r="H40" s="71"/>
      <c r="I40" s="71"/>
      <c r="K40" s="71" t="s">
        <v>23</v>
      </c>
      <c r="L40" s="71"/>
      <c r="M40" s="71"/>
      <c r="N40" s="71"/>
      <c r="O40" s="71"/>
      <c r="Q40" s="71" t="s">
        <v>23</v>
      </c>
      <c r="R40" s="71" t="s">
        <v>152</v>
      </c>
      <c r="S40" s="71" t="s">
        <v>152</v>
      </c>
      <c r="T40" s="71"/>
      <c r="U40" s="71"/>
      <c r="W40" s="71" t="s">
        <v>23</v>
      </c>
      <c r="X40" s="71" t="s">
        <v>152</v>
      </c>
      <c r="Y40" s="71" t="s">
        <v>152</v>
      </c>
      <c r="Z40" s="71"/>
      <c r="AA40" s="71"/>
    </row>
    <row r="41" spans="3:27" x14ac:dyDescent="0.25">
      <c r="C41" t="s">
        <v>30</v>
      </c>
      <c r="E41" s="71" t="s">
        <v>30</v>
      </c>
      <c r="F41" s="71" t="s">
        <v>152</v>
      </c>
      <c r="G41" s="71"/>
      <c r="H41" s="71"/>
      <c r="I41" s="71"/>
      <c r="K41" s="71" t="s">
        <v>30</v>
      </c>
      <c r="L41" s="71" t="s">
        <v>152</v>
      </c>
      <c r="M41" s="71" t="s">
        <v>152</v>
      </c>
      <c r="N41" s="71"/>
      <c r="O41" s="71"/>
      <c r="Q41" s="71" t="s">
        <v>30</v>
      </c>
      <c r="R41" s="71" t="s">
        <v>152</v>
      </c>
      <c r="S41" s="71" t="s">
        <v>152</v>
      </c>
      <c r="T41" s="71"/>
      <c r="U41" s="71"/>
      <c r="W41" s="71" t="s">
        <v>30</v>
      </c>
      <c r="X41" s="71" t="s">
        <v>152</v>
      </c>
      <c r="Y41" s="71" t="s">
        <v>152</v>
      </c>
      <c r="Z41" s="71"/>
      <c r="AA41" s="71"/>
    </row>
    <row r="42" spans="3:27" x14ac:dyDescent="0.25">
      <c r="C42" t="s">
        <v>264</v>
      </c>
      <c r="E42" s="71" t="s">
        <v>48</v>
      </c>
      <c r="F42" s="71" t="s">
        <v>153</v>
      </c>
      <c r="G42" s="71" t="s">
        <v>153</v>
      </c>
      <c r="H42" s="71" t="s">
        <v>169</v>
      </c>
      <c r="I42" s="71"/>
      <c r="K42" s="71" t="s">
        <v>48</v>
      </c>
      <c r="L42" s="71" t="s">
        <v>153</v>
      </c>
      <c r="M42" s="71" t="s">
        <v>153</v>
      </c>
      <c r="N42" s="71" t="s">
        <v>169</v>
      </c>
      <c r="O42" s="71"/>
      <c r="Q42" s="71" t="s">
        <v>48</v>
      </c>
      <c r="R42" s="71" t="s">
        <v>153</v>
      </c>
      <c r="S42" s="71" t="s">
        <v>153</v>
      </c>
      <c r="T42" s="71" t="s">
        <v>169</v>
      </c>
      <c r="U42" s="71"/>
      <c r="W42" s="71" t="s">
        <v>48</v>
      </c>
      <c r="X42" s="71" t="s">
        <v>153</v>
      </c>
      <c r="Y42" s="71" t="s">
        <v>153</v>
      </c>
      <c r="Z42" s="71" t="s">
        <v>169</v>
      </c>
      <c r="AA42" s="71"/>
    </row>
    <row r="43" spans="3:27" x14ac:dyDescent="0.25">
      <c r="C43" t="s">
        <v>48</v>
      </c>
      <c r="E43" s="71" t="s">
        <v>35</v>
      </c>
      <c r="F43" s="71" t="s">
        <v>153</v>
      </c>
      <c r="G43" s="71" t="s">
        <v>152</v>
      </c>
      <c r="H43" s="71"/>
      <c r="I43" s="71"/>
      <c r="K43" s="71" t="s">
        <v>35</v>
      </c>
      <c r="L43" s="71" t="s">
        <v>153</v>
      </c>
      <c r="M43" s="71" t="s">
        <v>152</v>
      </c>
      <c r="N43" s="71"/>
      <c r="O43" s="71"/>
      <c r="Q43" s="71" t="s">
        <v>35</v>
      </c>
      <c r="R43" s="71" t="s">
        <v>153</v>
      </c>
      <c r="S43" s="71" t="s">
        <v>152</v>
      </c>
      <c r="T43" s="71"/>
      <c r="U43" s="71"/>
      <c r="W43" s="71" t="s">
        <v>35</v>
      </c>
      <c r="X43" s="71" t="s">
        <v>153</v>
      </c>
      <c r="Y43" s="71" t="s">
        <v>152</v>
      </c>
      <c r="Z43" s="71"/>
      <c r="AA43" s="71"/>
    </row>
    <row r="44" spans="3:27" x14ac:dyDescent="0.25">
      <c r="C44" t="s">
        <v>265</v>
      </c>
      <c r="E44" s="71" t="s">
        <v>39</v>
      </c>
      <c r="F44" s="71" t="s">
        <v>153</v>
      </c>
      <c r="G44" s="71" t="s">
        <v>152</v>
      </c>
      <c r="H44" s="71" t="s">
        <v>246</v>
      </c>
      <c r="I44" s="71"/>
      <c r="K44" s="71" t="s">
        <v>39</v>
      </c>
      <c r="L44" s="71" t="s">
        <v>153</v>
      </c>
      <c r="M44" s="71" t="s">
        <v>152</v>
      </c>
      <c r="N44" s="71" t="s">
        <v>246</v>
      </c>
      <c r="O44" s="71"/>
      <c r="Q44" s="71" t="s">
        <v>39</v>
      </c>
      <c r="R44" s="71" t="s">
        <v>153</v>
      </c>
      <c r="S44" s="71" t="s">
        <v>152</v>
      </c>
      <c r="T44" s="71" t="s">
        <v>246</v>
      </c>
      <c r="U44" s="71"/>
      <c r="W44" s="71" t="s">
        <v>39</v>
      </c>
      <c r="X44" s="71" t="s">
        <v>153</v>
      </c>
      <c r="Y44" s="71" t="s">
        <v>152</v>
      </c>
      <c r="Z44" s="71"/>
      <c r="AA44" s="71"/>
    </row>
    <row r="45" spans="3:27" x14ac:dyDescent="0.25">
      <c r="C45" t="s">
        <v>39</v>
      </c>
      <c r="E45" s="71" t="s">
        <v>34</v>
      </c>
      <c r="F45" s="71" t="s">
        <v>153</v>
      </c>
      <c r="G45" s="71" t="s">
        <v>152</v>
      </c>
      <c r="H45" s="71"/>
      <c r="I45" s="71"/>
      <c r="K45" s="71" t="s">
        <v>34</v>
      </c>
      <c r="L45" s="71" t="s">
        <v>153</v>
      </c>
      <c r="M45" s="71" t="s">
        <v>152</v>
      </c>
      <c r="N45" s="71"/>
      <c r="O45" s="71"/>
      <c r="Q45" s="71" t="s">
        <v>34</v>
      </c>
      <c r="R45" s="71" t="s">
        <v>152</v>
      </c>
      <c r="S45" s="71" t="s">
        <v>152</v>
      </c>
      <c r="T45" s="71"/>
      <c r="U45" s="71"/>
      <c r="W45" s="71" t="s">
        <v>34</v>
      </c>
      <c r="X45" s="71" t="s">
        <v>152</v>
      </c>
      <c r="Y45" s="71" t="s">
        <v>152</v>
      </c>
      <c r="Z45" s="71"/>
      <c r="AA45" s="71"/>
    </row>
    <row r="46" spans="3:27" x14ac:dyDescent="0.25">
      <c r="C46" t="s">
        <v>34</v>
      </c>
      <c r="E46" s="71" t="s">
        <v>264</v>
      </c>
      <c r="F46" s="71" t="s">
        <v>153</v>
      </c>
      <c r="G46" s="71" t="s">
        <v>152</v>
      </c>
      <c r="H46" s="71" t="s">
        <v>271</v>
      </c>
      <c r="I46" s="71"/>
      <c r="K46" s="71" t="s">
        <v>37</v>
      </c>
      <c r="L46" s="71"/>
      <c r="M46" s="71"/>
      <c r="N46" s="71"/>
      <c r="O46" s="71"/>
      <c r="Q46" s="71" t="s">
        <v>37</v>
      </c>
      <c r="R46" s="71"/>
      <c r="S46" s="71"/>
      <c r="T46" s="71"/>
      <c r="U46" s="71"/>
      <c r="W46" s="71" t="s">
        <v>37</v>
      </c>
      <c r="X46" s="71" t="s">
        <v>20</v>
      </c>
      <c r="Y46" s="71" t="s">
        <v>20</v>
      </c>
      <c r="Z46" s="71"/>
      <c r="AA46" s="71"/>
    </row>
    <row r="47" spans="3:27" x14ac:dyDescent="0.25">
      <c r="C47" t="s">
        <v>233</v>
      </c>
      <c r="E47" s="71" t="s">
        <v>59</v>
      </c>
      <c r="F47" s="71"/>
      <c r="G47" s="71"/>
      <c r="H47" s="71"/>
      <c r="I47" s="71"/>
      <c r="K47" s="71" t="s">
        <v>59</v>
      </c>
      <c r="L47" s="71"/>
      <c r="M47" s="71"/>
      <c r="N47" s="71"/>
      <c r="O47" s="71"/>
      <c r="Q47" s="71" t="s">
        <v>59</v>
      </c>
      <c r="R47" s="71"/>
      <c r="S47" s="71"/>
      <c r="T47" s="71"/>
      <c r="U47" s="71"/>
      <c r="W47" s="71" t="s">
        <v>59</v>
      </c>
      <c r="X47" s="71" t="s">
        <v>20</v>
      </c>
      <c r="Y47" s="71" t="s">
        <v>20</v>
      </c>
      <c r="Z47" s="71"/>
      <c r="AA47" s="71"/>
    </row>
    <row r="48" spans="3:27" x14ac:dyDescent="0.25">
      <c r="C48" t="s">
        <v>28</v>
      </c>
      <c r="E48" s="71" t="s">
        <v>28</v>
      </c>
      <c r="F48" s="71"/>
      <c r="G48" s="71"/>
      <c r="H48" s="71"/>
      <c r="I48" s="71"/>
      <c r="K48" s="71" t="s">
        <v>28</v>
      </c>
      <c r="L48" s="71"/>
      <c r="M48" s="71"/>
      <c r="N48" s="71"/>
      <c r="O48" s="71"/>
      <c r="Q48" s="71" t="s">
        <v>28</v>
      </c>
      <c r="R48" s="71" t="s">
        <v>152</v>
      </c>
      <c r="S48" s="71" t="s">
        <v>152</v>
      </c>
      <c r="T48" s="71"/>
      <c r="U48" s="71"/>
      <c r="W48" s="71" t="s">
        <v>28</v>
      </c>
      <c r="X48" s="71" t="s">
        <v>152</v>
      </c>
      <c r="Y48" s="71" t="s">
        <v>152</v>
      </c>
      <c r="Z48" s="71"/>
      <c r="AA48" s="71"/>
    </row>
    <row r="50" spans="5:27" x14ac:dyDescent="0.25">
      <c r="E50" s="71"/>
      <c r="F50" s="81" t="s">
        <v>154</v>
      </c>
      <c r="G50" s="81" t="s">
        <v>155</v>
      </c>
      <c r="H50" s="81"/>
      <c r="I50" s="81"/>
      <c r="K50" s="71"/>
      <c r="L50" s="81" t="s">
        <v>154</v>
      </c>
      <c r="M50" s="81" t="s">
        <v>155</v>
      </c>
      <c r="N50" s="81"/>
      <c r="O50" s="81"/>
      <c r="Q50" s="71"/>
      <c r="R50" s="81" t="s">
        <v>154</v>
      </c>
      <c r="S50" s="81" t="s">
        <v>155</v>
      </c>
      <c r="T50" s="81"/>
      <c r="U50" s="81"/>
      <c r="W50" s="71"/>
      <c r="X50" s="81" t="s">
        <v>154</v>
      </c>
      <c r="Y50" s="81" t="s">
        <v>155</v>
      </c>
      <c r="Z50" s="81"/>
      <c r="AA50" s="81"/>
    </row>
    <row r="51" spans="5:27" x14ac:dyDescent="0.25">
      <c r="E51" s="71" t="s">
        <v>153</v>
      </c>
      <c r="F51" s="71">
        <f>COUNTIF(F$6:F$48,"Yes")</f>
        <v>15</v>
      </c>
      <c r="G51" s="71">
        <f>COUNTIF(G$6:G$48,"Yes")</f>
        <v>3</v>
      </c>
      <c r="H51" s="71"/>
      <c r="I51" s="71"/>
      <c r="K51" s="71" t="s">
        <v>153</v>
      </c>
      <c r="L51" s="71">
        <f>COUNTIF(L$6:L$48,"Yes")</f>
        <v>17</v>
      </c>
      <c r="M51" s="71">
        <f>COUNTIF(M$6:M$48,"Yes")</f>
        <v>3</v>
      </c>
      <c r="N51" s="71"/>
      <c r="O51" s="71"/>
      <c r="Q51" s="71" t="s">
        <v>153</v>
      </c>
      <c r="R51" s="71">
        <f>COUNTIF(R$6:R$48,"Yes")</f>
        <v>14</v>
      </c>
      <c r="S51" s="71">
        <f>COUNTIF(S$6:S$48,"Yes")</f>
        <v>3</v>
      </c>
      <c r="T51" s="71"/>
      <c r="U51" s="71"/>
      <c r="W51" s="71" t="s">
        <v>153</v>
      </c>
      <c r="X51" s="71">
        <f>COUNTIF(X$6:X$48,"Yes")</f>
        <v>13</v>
      </c>
      <c r="Y51" s="71">
        <f>COUNTIF(Y$6:Y$48,"Yes")</f>
        <v>2</v>
      </c>
      <c r="Z51" s="71"/>
      <c r="AA51" s="71"/>
    </row>
    <row r="52" spans="5:27" x14ac:dyDescent="0.25">
      <c r="E52" s="71" t="s">
        <v>152</v>
      </c>
      <c r="F52" s="71">
        <f>COUNTIF(F$6:F$48,"No")</f>
        <v>23</v>
      </c>
      <c r="G52" s="71">
        <f>COUNTIF(G$6:G$48,"No")</f>
        <v>32</v>
      </c>
      <c r="H52" s="71"/>
      <c r="I52" s="71"/>
      <c r="K52" s="71" t="s">
        <v>152</v>
      </c>
      <c r="L52" s="71">
        <f>COUNTIF(L$6:L$48,"No")</f>
        <v>19</v>
      </c>
      <c r="M52" s="71">
        <f>COUNTIF(M$6:M$48,"No")</f>
        <v>32</v>
      </c>
      <c r="N52" s="71"/>
      <c r="O52" s="71"/>
      <c r="Q52" s="71" t="s">
        <v>152</v>
      </c>
      <c r="R52" s="71">
        <f>COUNTIF(R$6:R$48,"No")</f>
        <v>25</v>
      </c>
      <c r="S52" s="71">
        <f>COUNTIF(S$6:S$48,"No")</f>
        <v>35</v>
      </c>
      <c r="T52" s="71"/>
      <c r="U52" s="71"/>
      <c r="W52" s="71" t="s">
        <v>152</v>
      </c>
      <c r="X52" s="71">
        <f>COUNTIF(X$6:X$48,"No")</f>
        <v>22</v>
      </c>
      <c r="Y52" s="71">
        <f>COUNTIF(Y$6:Y$48,"No")</f>
        <v>34</v>
      </c>
      <c r="Z52" s="71"/>
      <c r="AA52" s="71"/>
    </row>
  </sheetData>
  <autoFilter ref="B5:AC5" xr:uid="{2077374A-A033-46F1-93D4-335F0CB3DC95}">
    <sortState xmlns:xlrd2="http://schemas.microsoft.com/office/spreadsheetml/2017/richdata2" ref="Q6:U48">
      <sortCondition ref="Q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BCD24-C134-4F09-BE4C-DF361EA026C2}">
  <dimension ref="B1:CS73"/>
  <sheetViews>
    <sheetView tabSelected="1" topLeftCell="A16" zoomScale="70" zoomScaleNormal="70" workbookViewId="0">
      <selection activeCell="A44" sqref="A44:XFD44"/>
    </sheetView>
  </sheetViews>
  <sheetFormatPr defaultRowHeight="15" x14ac:dyDescent="0.25"/>
  <cols>
    <col min="1" max="2" width="9.28515625" customWidth="1"/>
    <col min="4" max="4" width="17.7109375" customWidth="1"/>
    <col min="5" max="5" width="17.85546875" style="87" customWidth="1"/>
    <col min="6" max="6" width="20.28515625" customWidth="1"/>
    <col min="7" max="7" width="17.85546875" style="88" customWidth="1"/>
    <col min="8" max="8" width="19.140625" style="148" customWidth="1"/>
    <col min="9" max="9" width="18.42578125" style="88" customWidth="1"/>
    <col min="10" max="10" width="14.85546875" style="148" customWidth="1"/>
    <col min="11" max="11" width="20.42578125" style="87" customWidth="1"/>
    <col min="12" max="12" width="15.7109375" style="148" customWidth="1"/>
    <col min="13" max="13" width="19.140625" style="88" customWidth="1"/>
    <col min="14" max="14" width="20.85546875" style="148" customWidth="1"/>
    <col min="15" max="15" width="15.28515625" style="88" customWidth="1"/>
    <col min="16" max="16" width="19.42578125" style="148" customWidth="1"/>
    <col min="17" max="17" width="17.5703125" style="88" customWidth="1"/>
    <col min="18" max="18" width="17.85546875" style="148" customWidth="1"/>
    <col min="19" max="19" width="17" style="88" customWidth="1"/>
    <col min="20" max="20" width="17.5703125" style="148" customWidth="1"/>
    <col min="21" max="21" width="20.7109375" style="88" customWidth="1"/>
    <col min="22" max="22" width="20.42578125" style="148" customWidth="1"/>
    <col min="23" max="23" width="18.140625" style="87" customWidth="1"/>
    <col min="24" max="25" width="20" customWidth="1"/>
    <col min="26" max="26" width="30.42578125" customWidth="1"/>
    <col min="27" max="27" width="17.7109375" customWidth="1"/>
    <col min="28" max="28" width="17.85546875" style="87" customWidth="1"/>
    <col min="29" max="29" width="20.28515625" customWidth="1"/>
    <col min="30" max="30" width="17.85546875" style="88" customWidth="1"/>
    <col min="31" max="33" width="19.140625" style="148" customWidth="1"/>
    <col min="34" max="34" width="18.42578125" style="88" customWidth="1"/>
    <col min="35" max="35" width="14.85546875" style="148" customWidth="1"/>
    <col min="36" max="36" width="20.42578125" style="87" customWidth="1"/>
    <col min="37" max="37" width="15.7109375" style="148" customWidth="1"/>
    <col min="38" max="38" width="19.140625" style="88" customWidth="1"/>
    <col min="39" max="39" width="20.85546875" style="148" customWidth="1"/>
    <col min="40" max="40" width="15.28515625" style="88" customWidth="1"/>
    <col min="41" max="41" width="19.42578125" style="148" customWidth="1"/>
    <col min="42" max="42" width="17.5703125" style="88" customWidth="1"/>
    <col min="43" max="43" width="17.85546875" style="148" customWidth="1"/>
    <col min="44" max="44" width="17" style="88" customWidth="1"/>
    <col min="45" max="45" width="17.5703125" style="148" customWidth="1"/>
    <col min="46" max="46" width="20.7109375" style="88" customWidth="1"/>
    <col min="47" max="47" width="20.42578125" style="148" customWidth="1"/>
    <col min="48" max="48" width="18.140625" style="87" customWidth="1"/>
    <col min="49" max="50" width="20" customWidth="1"/>
    <col min="51" max="51" width="17.7109375" customWidth="1"/>
    <col min="52" max="52" width="17.85546875" style="87" customWidth="1"/>
    <col min="53" max="53" width="20.28515625" customWidth="1"/>
    <col min="54" max="54" width="17.85546875" style="88" customWidth="1"/>
    <col min="55" max="55" width="19.140625" style="148" customWidth="1"/>
    <col min="56" max="56" width="18.42578125" style="88" customWidth="1"/>
    <col min="57" max="57" width="14.85546875" style="148" customWidth="1"/>
    <col min="58" max="58" width="20.42578125" style="87" customWidth="1"/>
    <col min="59" max="59" width="15.7109375" style="148" customWidth="1"/>
    <col min="60" max="60" width="19.140625" style="88" customWidth="1"/>
    <col min="61" max="61" width="20.85546875" style="148" customWidth="1"/>
    <col min="62" max="62" width="15.28515625" style="88" customWidth="1"/>
    <col min="63" max="63" width="19.42578125" style="148" customWidth="1"/>
    <col min="64" max="64" width="17.5703125" style="88" customWidth="1"/>
    <col min="65" max="65" width="17.85546875" style="148" customWidth="1"/>
    <col min="66" max="66" width="17" style="88" customWidth="1"/>
    <col min="67" max="67" width="17.5703125" style="148" customWidth="1"/>
    <col min="68" max="68" width="20.7109375" style="88" customWidth="1"/>
    <col min="69" max="69" width="20.42578125" style="148" customWidth="1"/>
    <col min="70" max="70" width="18.140625" style="87" customWidth="1"/>
    <col min="71" max="71" width="20" customWidth="1"/>
    <col min="73" max="73" width="17.7109375" customWidth="1"/>
    <col min="74" max="74" width="17.85546875" style="87" customWidth="1"/>
    <col min="75" max="75" width="20.28515625" customWidth="1"/>
    <col min="76" max="76" width="17.85546875" style="88" customWidth="1"/>
    <col min="77" max="77" width="19.140625" customWidth="1"/>
    <col min="78" max="78" width="18.42578125" style="88" customWidth="1"/>
    <col min="79" max="79" width="14.85546875" customWidth="1"/>
    <col min="80" max="80" width="20.42578125" style="87" customWidth="1"/>
    <col min="81" max="81" width="15.7109375" customWidth="1"/>
    <col min="82" max="82" width="19.140625" style="88" customWidth="1"/>
    <col min="83" max="83" width="20.85546875" customWidth="1"/>
    <col min="84" max="84" width="15.28515625" style="88" customWidth="1"/>
    <col min="85" max="85" width="19.42578125" customWidth="1"/>
    <col min="86" max="86" width="17.5703125" style="88" customWidth="1"/>
    <col min="87" max="87" width="17.85546875" customWidth="1"/>
    <col min="88" max="88" width="17" style="88" customWidth="1"/>
    <col min="89" max="89" width="17.5703125" customWidth="1"/>
    <col min="90" max="90" width="20.7109375" style="88" customWidth="1"/>
    <col min="91" max="91" width="20.42578125" customWidth="1"/>
    <col min="92" max="92" width="18.140625" style="87" customWidth="1"/>
    <col min="93" max="93" width="20" customWidth="1"/>
  </cols>
  <sheetData>
    <row r="1" spans="2:97" s="1" customFormat="1" x14ac:dyDescent="0.25">
      <c r="E1" s="86"/>
      <c r="G1" s="82"/>
      <c r="H1" s="149"/>
      <c r="I1" s="82"/>
      <c r="J1" s="149"/>
      <c r="K1" s="86"/>
      <c r="L1" s="149"/>
      <c r="M1" s="82"/>
      <c r="N1" s="149"/>
      <c r="O1" s="82"/>
      <c r="P1" s="149"/>
      <c r="Q1" s="82"/>
      <c r="R1" s="149"/>
      <c r="S1" s="82"/>
      <c r="T1" s="149"/>
      <c r="U1" s="82"/>
      <c r="V1" s="149"/>
      <c r="W1" s="86"/>
      <c r="AB1" s="86"/>
      <c r="AD1" s="82"/>
      <c r="AE1" s="149"/>
      <c r="AF1" s="149"/>
      <c r="AG1" s="149"/>
      <c r="AH1" s="82"/>
      <c r="AI1" s="149"/>
      <c r="AJ1" s="86"/>
      <c r="AK1" s="149"/>
      <c r="AL1" s="82"/>
      <c r="AM1" s="149"/>
      <c r="AN1" s="82"/>
      <c r="AO1" s="149"/>
      <c r="AP1" s="82"/>
      <c r="AQ1" s="149"/>
      <c r="AR1" s="82"/>
      <c r="AS1" s="149"/>
      <c r="AT1" s="82"/>
      <c r="AU1" s="149"/>
      <c r="AV1" s="86"/>
      <c r="AZ1" s="86"/>
      <c r="BB1" s="82"/>
      <c r="BC1" s="149"/>
      <c r="BD1" s="82"/>
      <c r="BE1" s="149"/>
      <c r="BF1" s="86"/>
      <c r="BG1" s="149"/>
      <c r="BH1" s="82"/>
      <c r="BI1" s="149"/>
      <c r="BJ1" s="82"/>
      <c r="BK1" s="149"/>
      <c r="BL1" s="82"/>
      <c r="BM1" s="149"/>
      <c r="BN1" s="82"/>
      <c r="BO1" s="149"/>
      <c r="BP1" s="82"/>
      <c r="BQ1" s="149"/>
      <c r="BR1" s="86"/>
      <c r="BV1" s="86"/>
      <c r="BX1" s="82"/>
      <c r="BZ1" s="82"/>
      <c r="CB1" s="86"/>
      <c r="CD1" s="82"/>
      <c r="CF1" s="82"/>
      <c r="CH1" s="82"/>
      <c r="CJ1" s="82"/>
      <c r="CL1" s="82"/>
      <c r="CN1" s="86"/>
    </row>
    <row r="2" spans="2:97" s="1" customFormat="1" ht="15.75" x14ac:dyDescent="0.25">
      <c r="E2" s="86"/>
      <c r="F2" s="162" t="s">
        <v>256</v>
      </c>
      <c r="G2" s="82"/>
      <c r="H2" s="149"/>
      <c r="I2" s="82"/>
      <c r="J2" s="149"/>
      <c r="K2" s="86"/>
      <c r="L2" s="149"/>
      <c r="M2" s="82"/>
      <c r="N2" s="149"/>
      <c r="O2" s="82"/>
      <c r="P2" s="149"/>
      <c r="Q2" s="82"/>
      <c r="R2" s="149"/>
      <c r="S2" s="82"/>
      <c r="T2" s="149"/>
      <c r="U2" s="82"/>
      <c r="V2" s="149"/>
      <c r="W2" s="86"/>
      <c r="AB2" s="86"/>
      <c r="AC2" s="162" t="s">
        <v>256</v>
      </c>
      <c r="AD2" s="82"/>
      <c r="AE2" s="149"/>
      <c r="AF2" s="149"/>
      <c r="AG2" s="149"/>
      <c r="AH2" s="82"/>
      <c r="AI2" s="149"/>
      <c r="AJ2" s="86"/>
      <c r="AK2" s="149"/>
      <c r="AL2" s="82"/>
      <c r="AM2" s="149"/>
      <c r="AN2" s="82"/>
      <c r="AO2" s="149"/>
      <c r="AP2" s="82"/>
      <c r="AQ2" s="149"/>
      <c r="AR2" s="82"/>
      <c r="AS2" s="149"/>
      <c r="AT2" s="82"/>
      <c r="AU2" s="149"/>
      <c r="AV2" s="86"/>
      <c r="AZ2" s="86"/>
      <c r="BA2" s="10" t="s">
        <v>240</v>
      </c>
      <c r="BB2" s="82"/>
      <c r="BC2" s="149"/>
      <c r="BD2" s="82"/>
      <c r="BE2" s="149"/>
      <c r="BF2" s="86"/>
      <c r="BG2" s="149"/>
      <c r="BH2" s="82"/>
      <c r="BI2" s="149"/>
      <c r="BJ2" s="82"/>
      <c r="BK2" s="149"/>
      <c r="BL2" s="82"/>
      <c r="BM2" s="149"/>
      <c r="BN2" s="82"/>
      <c r="BO2" s="149"/>
      <c r="BP2" s="82"/>
      <c r="BQ2" s="149"/>
      <c r="BR2" s="86"/>
      <c r="BV2" s="86"/>
      <c r="BX2" s="82"/>
      <c r="BZ2" s="82"/>
      <c r="CB2" s="86"/>
      <c r="CD2" s="82"/>
      <c r="CF2" s="82"/>
      <c r="CH2" s="82"/>
      <c r="CJ2" s="82"/>
      <c r="CL2" s="82"/>
      <c r="CN2" s="86"/>
      <c r="CS2" s="3"/>
    </row>
    <row r="3" spans="2:97" s="1" customFormat="1" x14ac:dyDescent="0.25">
      <c r="E3" s="86"/>
      <c r="F3" s="163" t="s">
        <v>239</v>
      </c>
      <c r="G3" s="82"/>
      <c r="H3" s="149"/>
      <c r="I3" s="82"/>
      <c r="J3" s="149"/>
      <c r="K3" s="86"/>
      <c r="L3" s="149"/>
      <c r="M3" s="82"/>
      <c r="N3" s="149"/>
      <c r="O3" s="82"/>
      <c r="P3" s="149"/>
      <c r="Q3" s="82"/>
      <c r="R3" s="149"/>
      <c r="S3" s="82"/>
      <c r="T3" s="149"/>
      <c r="U3" s="82"/>
      <c r="V3" s="149"/>
      <c r="W3" s="86"/>
      <c r="AB3" s="86"/>
      <c r="AC3" s="163" t="s">
        <v>239</v>
      </c>
      <c r="AD3" s="82"/>
      <c r="AE3" s="149"/>
      <c r="AF3" s="149"/>
      <c r="AG3" s="149"/>
      <c r="AH3" s="82"/>
      <c r="AI3" s="149"/>
      <c r="AJ3" s="86"/>
      <c r="AK3" s="149"/>
      <c r="AL3" s="82"/>
      <c r="AM3" s="149"/>
      <c r="AN3" s="82"/>
      <c r="AO3" s="149"/>
      <c r="AP3" s="82"/>
      <c r="AQ3" s="149"/>
      <c r="AR3" s="82"/>
      <c r="AS3" s="149"/>
      <c r="AT3" s="82"/>
      <c r="AU3" s="149"/>
      <c r="AV3" s="86"/>
      <c r="AZ3" s="86"/>
      <c r="BA3" s="1" t="s">
        <v>239</v>
      </c>
      <c r="BB3" s="82"/>
      <c r="BC3" s="149"/>
      <c r="BD3" s="82"/>
      <c r="BE3" s="149"/>
      <c r="BF3" s="86"/>
      <c r="BG3" s="149"/>
      <c r="BH3" s="82"/>
      <c r="BI3" s="149"/>
      <c r="BJ3" s="82"/>
      <c r="BK3" s="149"/>
      <c r="BL3" s="82"/>
      <c r="BM3" s="149"/>
      <c r="BN3" s="82"/>
      <c r="BO3" s="149"/>
      <c r="BP3" s="82"/>
      <c r="BQ3" s="149"/>
      <c r="BR3" s="86"/>
      <c r="BV3" s="86"/>
      <c r="BX3" s="82"/>
      <c r="BZ3" s="82"/>
      <c r="CB3" s="86"/>
      <c r="CD3" s="82"/>
      <c r="CF3" s="82"/>
      <c r="CH3" s="82"/>
      <c r="CJ3" s="82"/>
      <c r="CL3" s="82"/>
      <c r="CN3" s="86"/>
    </row>
    <row r="4" spans="2:97" s="1" customFormat="1" x14ac:dyDescent="0.25">
      <c r="E4" s="86"/>
      <c r="G4" s="82"/>
      <c r="H4" s="149"/>
      <c r="I4" s="82"/>
      <c r="J4" s="149"/>
      <c r="K4" s="86"/>
      <c r="L4" s="149"/>
      <c r="M4" s="82"/>
      <c r="N4" s="149"/>
      <c r="O4" s="82"/>
      <c r="P4" s="149"/>
      <c r="Q4" s="82"/>
      <c r="R4" s="149"/>
      <c r="S4" s="82"/>
      <c r="T4" s="149"/>
      <c r="U4" s="82"/>
      <c r="V4" s="149"/>
      <c r="W4" s="86"/>
      <c r="AB4" s="86"/>
      <c r="AD4" s="82"/>
      <c r="AE4" s="149"/>
      <c r="AF4" s="149"/>
      <c r="AG4" s="149"/>
      <c r="AH4" s="82"/>
      <c r="AI4" s="149"/>
      <c r="AJ4" s="86"/>
      <c r="AK4" s="149"/>
      <c r="AL4" s="82"/>
      <c r="AM4" s="149"/>
      <c r="AN4" s="82"/>
      <c r="AO4" s="149"/>
      <c r="AP4" s="82"/>
      <c r="AQ4" s="149"/>
      <c r="AR4" s="82"/>
      <c r="AS4" s="149"/>
      <c r="AT4" s="82"/>
      <c r="AU4" s="149"/>
      <c r="AV4" s="86"/>
      <c r="AZ4" s="86"/>
      <c r="BB4" s="82"/>
      <c r="BC4" s="149"/>
      <c r="BD4" s="82"/>
      <c r="BE4" s="149"/>
      <c r="BF4" s="86"/>
      <c r="BG4" s="149"/>
      <c r="BH4" s="82"/>
      <c r="BI4" s="149"/>
      <c r="BJ4" s="82"/>
      <c r="BK4" s="149"/>
      <c r="BL4" s="82"/>
      <c r="BM4" s="149"/>
      <c r="BN4" s="82"/>
      <c r="BO4" s="149"/>
      <c r="BP4" s="82"/>
      <c r="BQ4" s="149"/>
      <c r="BR4" s="86"/>
      <c r="BV4" s="86"/>
      <c r="BX4" s="82"/>
      <c r="BZ4" s="82"/>
      <c r="CB4" s="86"/>
      <c r="CD4" s="82"/>
      <c r="CF4" s="82"/>
      <c r="CH4" s="82"/>
      <c r="CJ4" s="82"/>
      <c r="CL4" s="82"/>
      <c r="CN4" s="86"/>
    </row>
    <row r="5" spans="2:97" s="1" customFormat="1" x14ac:dyDescent="0.25">
      <c r="E5" s="86"/>
      <c r="G5" s="82"/>
      <c r="H5" s="149"/>
      <c r="I5" s="82"/>
      <c r="J5" s="149"/>
      <c r="K5" s="86"/>
      <c r="L5" s="149"/>
      <c r="M5" s="82"/>
      <c r="N5" s="149"/>
      <c r="O5" s="82"/>
      <c r="P5" s="149"/>
      <c r="Q5" s="82"/>
      <c r="R5" s="149"/>
      <c r="S5" s="82"/>
      <c r="T5" s="149"/>
      <c r="U5" s="82"/>
      <c r="V5" s="149"/>
      <c r="W5" s="86"/>
      <c r="AB5" s="86"/>
      <c r="AD5" s="82"/>
      <c r="AE5" s="149"/>
      <c r="AF5" s="149"/>
      <c r="AG5" s="149"/>
      <c r="AH5" s="82"/>
      <c r="AI5" s="149"/>
      <c r="AJ5" s="86"/>
      <c r="AK5" s="149"/>
      <c r="AL5" s="82"/>
      <c r="AM5" s="149"/>
      <c r="AN5" s="82"/>
      <c r="AO5" s="149"/>
      <c r="AP5" s="82"/>
      <c r="AQ5" s="149"/>
      <c r="AR5" s="82"/>
      <c r="AS5" s="149"/>
      <c r="AT5" s="82"/>
      <c r="AU5" s="149"/>
      <c r="AV5" s="86"/>
      <c r="AZ5" s="86"/>
      <c r="BB5" s="82"/>
      <c r="BC5" s="149"/>
      <c r="BD5" s="82"/>
      <c r="BE5" s="149"/>
      <c r="BF5" s="86"/>
      <c r="BG5" s="149"/>
      <c r="BH5" s="82"/>
      <c r="BI5" s="149"/>
      <c r="BJ5" s="82"/>
      <c r="BK5" s="149"/>
      <c r="BL5" s="82"/>
      <c r="BM5" s="149"/>
      <c r="BN5" s="82"/>
      <c r="BO5" s="149"/>
      <c r="BP5" s="82"/>
      <c r="BQ5" s="149"/>
      <c r="BR5" s="86"/>
      <c r="BV5" s="86"/>
      <c r="BX5" s="82"/>
      <c r="BZ5" s="82"/>
      <c r="CB5" s="86"/>
      <c r="CD5" s="82"/>
      <c r="CF5" s="82"/>
      <c r="CH5" s="82"/>
      <c r="CJ5" s="82"/>
      <c r="CL5" s="82"/>
      <c r="CN5" s="86"/>
    </row>
    <row r="6" spans="2:97" s="1" customFormat="1" x14ac:dyDescent="0.25">
      <c r="E6" s="90" t="s">
        <v>205</v>
      </c>
      <c r="G6" s="82"/>
      <c r="H6" s="149"/>
      <c r="I6" s="82"/>
      <c r="J6" s="149"/>
      <c r="K6" s="86"/>
      <c r="L6" s="149"/>
      <c r="M6" s="82"/>
      <c r="N6" s="149"/>
      <c r="O6" s="89"/>
      <c r="P6" s="149"/>
      <c r="Q6" s="82"/>
      <c r="R6" s="149"/>
      <c r="S6" s="82"/>
      <c r="T6" s="149"/>
      <c r="U6" s="82"/>
      <c r="V6" s="149"/>
      <c r="W6" s="86"/>
      <c r="AB6" s="90" t="s">
        <v>205</v>
      </c>
      <c r="AD6" s="82"/>
      <c r="AE6" s="149"/>
      <c r="AF6" s="149"/>
      <c r="AG6" s="149"/>
      <c r="AH6" s="82"/>
      <c r="AI6" s="149"/>
      <c r="AJ6" s="86"/>
      <c r="AK6" s="149"/>
      <c r="AL6" s="82"/>
      <c r="AM6" s="149"/>
      <c r="AN6" s="89"/>
      <c r="AO6" s="149"/>
      <c r="AP6" s="82"/>
      <c r="AQ6" s="149"/>
      <c r="AR6" s="82"/>
      <c r="AS6" s="149"/>
      <c r="AT6" s="82"/>
      <c r="AU6" s="149"/>
      <c r="AV6" s="86"/>
      <c r="AZ6" s="90" t="s">
        <v>205</v>
      </c>
      <c r="BB6" s="82"/>
      <c r="BC6" s="149"/>
      <c r="BD6" s="82"/>
      <c r="BE6" s="149"/>
      <c r="BF6" s="86"/>
      <c r="BG6" s="149"/>
      <c r="BH6" s="82"/>
      <c r="BI6" s="149"/>
      <c r="BJ6" s="89"/>
      <c r="BK6" s="149"/>
      <c r="BL6" s="82"/>
      <c r="BM6" s="149"/>
      <c r="BN6" s="82"/>
      <c r="BO6" s="149"/>
      <c r="BP6" s="82"/>
      <c r="BQ6" s="149"/>
      <c r="BR6" s="86"/>
      <c r="BV6" s="90" t="s">
        <v>205</v>
      </c>
      <c r="BX6" s="82"/>
      <c r="BZ6" s="82"/>
      <c r="CB6" s="86"/>
      <c r="CD6" s="82"/>
      <c r="CF6" s="89"/>
      <c r="CH6" s="82"/>
      <c r="CJ6" s="82"/>
      <c r="CL6" s="82"/>
      <c r="CN6" s="86"/>
    </row>
    <row r="7" spans="2:97" s="1" customFormat="1" x14ac:dyDescent="0.25">
      <c r="D7" s="1">
        <v>2022</v>
      </c>
      <c r="E7" s="155"/>
      <c r="G7" s="82"/>
      <c r="H7" s="149"/>
      <c r="I7" s="82"/>
      <c r="J7" s="149"/>
      <c r="K7" s="86"/>
      <c r="L7" s="149"/>
      <c r="M7" s="82"/>
      <c r="N7" s="149"/>
      <c r="O7" s="89"/>
      <c r="P7" s="149"/>
      <c r="Q7" s="82"/>
      <c r="R7" s="149"/>
      <c r="S7" s="82"/>
      <c r="T7" s="149"/>
      <c r="U7" s="82"/>
      <c r="V7" s="149"/>
      <c r="W7" s="86"/>
      <c r="AA7" s="1">
        <v>2021</v>
      </c>
      <c r="AB7" s="155"/>
      <c r="AD7" s="82"/>
      <c r="AE7" s="149"/>
      <c r="AF7" s="149"/>
      <c r="AG7" s="149"/>
      <c r="AH7" s="82"/>
      <c r="AI7" s="149"/>
      <c r="AJ7" s="86"/>
      <c r="AK7" s="149"/>
      <c r="AL7" s="82"/>
      <c r="AM7" s="149"/>
      <c r="AN7" s="89"/>
      <c r="AO7" s="149"/>
      <c r="AP7" s="82"/>
      <c r="AQ7" s="149"/>
      <c r="AR7" s="82"/>
      <c r="AS7" s="149"/>
      <c r="AT7" s="82"/>
      <c r="AU7" s="149"/>
      <c r="AV7" s="86"/>
      <c r="AY7" s="1">
        <v>2020</v>
      </c>
      <c r="AZ7" s="155" t="s">
        <v>234</v>
      </c>
      <c r="BB7" s="82"/>
      <c r="BC7" s="149"/>
      <c r="BD7" s="82"/>
      <c r="BE7" s="149"/>
      <c r="BF7" s="86"/>
      <c r="BG7" s="149"/>
      <c r="BH7" s="82"/>
      <c r="BI7" s="149"/>
      <c r="BJ7" s="89"/>
      <c r="BK7" s="149"/>
      <c r="BL7" s="82"/>
      <c r="BM7" s="149"/>
      <c r="BN7" s="82"/>
      <c r="BO7" s="149"/>
      <c r="BP7" s="82"/>
      <c r="BQ7" s="149"/>
      <c r="BR7" s="86"/>
      <c r="BV7" s="90" t="s">
        <v>3</v>
      </c>
      <c r="BX7" s="82"/>
      <c r="BZ7" s="82"/>
      <c r="CB7" s="86"/>
      <c r="CD7" s="82"/>
      <c r="CF7" s="89"/>
      <c r="CH7" s="82"/>
      <c r="CJ7" s="82"/>
      <c r="CL7" s="82"/>
      <c r="CN7" s="86"/>
    </row>
    <row r="8" spans="2:97" ht="105" x14ac:dyDescent="0.3">
      <c r="D8" s="2"/>
      <c r="E8" s="85" t="s">
        <v>7</v>
      </c>
      <c r="F8" s="84" t="s">
        <v>7</v>
      </c>
      <c r="G8" s="85" t="s">
        <v>127</v>
      </c>
      <c r="H8" s="150" t="s">
        <v>127</v>
      </c>
      <c r="I8" s="85" t="s">
        <v>8</v>
      </c>
      <c r="J8" s="150" t="s">
        <v>8</v>
      </c>
      <c r="K8" s="85" t="s">
        <v>175</v>
      </c>
      <c r="L8" s="150" t="s">
        <v>175</v>
      </c>
      <c r="M8" s="85" t="s">
        <v>219</v>
      </c>
      <c r="N8" s="150" t="s">
        <v>172</v>
      </c>
      <c r="O8" s="85" t="s">
        <v>173</v>
      </c>
      <c r="P8" s="150" t="s">
        <v>173</v>
      </c>
      <c r="Q8" s="85" t="s">
        <v>12</v>
      </c>
      <c r="R8" s="150" t="s">
        <v>12</v>
      </c>
      <c r="S8" s="85" t="s">
        <v>14</v>
      </c>
      <c r="T8" s="150" t="s">
        <v>14</v>
      </c>
      <c r="U8" s="85" t="s">
        <v>143</v>
      </c>
      <c r="V8" s="150" t="s">
        <v>143</v>
      </c>
      <c r="W8" s="85" t="s">
        <v>176</v>
      </c>
      <c r="X8" s="84" t="s">
        <v>176</v>
      </c>
      <c r="AA8" s="2"/>
      <c r="AB8" s="85" t="s">
        <v>7</v>
      </c>
      <c r="AC8" s="84" t="s">
        <v>7</v>
      </c>
      <c r="AD8" s="85" t="s">
        <v>127</v>
      </c>
      <c r="AE8" s="150" t="s">
        <v>127</v>
      </c>
      <c r="AF8" s="150"/>
      <c r="AG8" s="150"/>
      <c r="AH8" s="85" t="s">
        <v>8</v>
      </c>
      <c r="AI8" s="150" t="s">
        <v>8</v>
      </c>
      <c r="AJ8" s="85" t="s">
        <v>175</v>
      </c>
      <c r="AK8" s="150" t="s">
        <v>175</v>
      </c>
      <c r="AL8" s="85" t="s">
        <v>219</v>
      </c>
      <c r="AM8" s="150" t="s">
        <v>172</v>
      </c>
      <c r="AN8" s="85" t="s">
        <v>173</v>
      </c>
      <c r="AO8" s="150" t="s">
        <v>173</v>
      </c>
      <c r="AP8" s="85" t="s">
        <v>12</v>
      </c>
      <c r="AQ8" s="150" t="s">
        <v>12</v>
      </c>
      <c r="AR8" s="85" t="s">
        <v>14</v>
      </c>
      <c r="AS8" s="150" t="s">
        <v>14</v>
      </c>
      <c r="AT8" s="85" t="s">
        <v>143</v>
      </c>
      <c r="AU8" s="150" t="s">
        <v>143</v>
      </c>
      <c r="AV8" s="85" t="s">
        <v>176</v>
      </c>
      <c r="AW8" s="84" t="s">
        <v>176</v>
      </c>
      <c r="AY8" s="2"/>
      <c r="AZ8" s="85" t="s">
        <v>7</v>
      </c>
      <c r="BA8" s="84" t="s">
        <v>7</v>
      </c>
      <c r="BB8" s="85" t="s">
        <v>127</v>
      </c>
      <c r="BC8" s="150" t="s">
        <v>127</v>
      </c>
      <c r="BD8" s="85" t="s">
        <v>8</v>
      </c>
      <c r="BE8" s="150" t="s">
        <v>8</v>
      </c>
      <c r="BF8" s="85" t="s">
        <v>175</v>
      </c>
      <c r="BG8" s="150" t="s">
        <v>175</v>
      </c>
      <c r="BH8" s="85" t="s">
        <v>219</v>
      </c>
      <c r="BI8" s="150" t="s">
        <v>172</v>
      </c>
      <c r="BJ8" s="85" t="s">
        <v>173</v>
      </c>
      <c r="BK8" s="150" t="s">
        <v>173</v>
      </c>
      <c r="BL8" s="85" t="s">
        <v>12</v>
      </c>
      <c r="BM8" s="150" t="s">
        <v>12</v>
      </c>
      <c r="BN8" s="85" t="s">
        <v>14</v>
      </c>
      <c r="BO8" s="150" t="s">
        <v>14</v>
      </c>
      <c r="BP8" s="85" t="s">
        <v>143</v>
      </c>
      <c r="BQ8" s="150" t="s">
        <v>143</v>
      </c>
      <c r="BR8" s="85" t="s">
        <v>176</v>
      </c>
      <c r="BS8" s="84" t="s">
        <v>176</v>
      </c>
      <c r="BU8" s="2"/>
      <c r="BV8" s="85" t="s">
        <v>7</v>
      </c>
      <c r="BW8" s="84" t="s">
        <v>7</v>
      </c>
      <c r="BX8" s="85" t="s">
        <v>127</v>
      </c>
      <c r="BY8" s="84" t="s">
        <v>127</v>
      </c>
      <c r="BZ8" s="85" t="s">
        <v>8</v>
      </c>
      <c r="CA8" s="84" t="s">
        <v>8</v>
      </c>
      <c r="CB8" s="85" t="s">
        <v>175</v>
      </c>
      <c r="CC8" s="84" t="s">
        <v>175</v>
      </c>
      <c r="CD8" s="85" t="s">
        <v>219</v>
      </c>
      <c r="CE8" s="84" t="s">
        <v>172</v>
      </c>
      <c r="CF8" s="85" t="s">
        <v>173</v>
      </c>
      <c r="CG8" s="84" t="s">
        <v>173</v>
      </c>
      <c r="CH8" s="85" t="s">
        <v>12</v>
      </c>
      <c r="CI8" s="84" t="s">
        <v>12</v>
      </c>
      <c r="CJ8" s="85" t="s">
        <v>14</v>
      </c>
      <c r="CK8" s="84" t="s">
        <v>14</v>
      </c>
      <c r="CL8" s="85" t="s">
        <v>174</v>
      </c>
      <c r="CM8" s="84" t="s">
        <v>174</v>
      </c>
      <c r="CN8" s="85" t="s">
        <v>176</v>
      </c>
      <c r="CO8" s="84" t="s">
        <v>176</v>
      </c>
      <c r="CP8" s="2"/>
    </row>
    <row r="9" spans="2:97" ht="21" x14ac:dyDescent="0.35">
      <c r="B9" s="88" t="s">
        <v>17</v>
      </c>
      <c r="D9" s="13" t="s">
        <v>17</v>
      </c>
      <c r="E9" s="91" t="s">
        <v>153</v>
      </c>
      <c r="F9" s="147" t="s">
        <v>179</v>
      </c>
      <c r="G9" s="91" t="s">
        <v>153</v>
      </c>
      <c r="H9" s="148" t="s">
        <v>179</v>
      </c>
      <c r="I9" s="91" t="s">
        <v>153</v>
      </c>
      <c r="J9" s="148" t="s">
        <v>179</v>
      </c>
      <c r="K9" s="91" t="s">
        <v>152</v>
      </c>
      <c r="M9" s="91" t="s">
        <v>153</v>
      </c>
      <c r="N9" s="148" t="s">
        <v>179</v>
      </c>
      <c r="O9" s="91" t="s">
        <v>153</v>
      </c>
      <c r="P9" s="148" t="s">
        <v>179</v>
      </c>
      <c r="Q9" s="91" t="s">
        <v>153</v>
      </c>
      <c r="R9" s="148" t="s">
        <v>179</v>
      </c>
      <c r="S9" s="91" t="s">
        <v>153</v>
      </c>
      <c r="T9" s="148" t="s">
        <v>179</v>
      </c>
      <c r="U9" s="91" t="s">
        <v>153</v>
      </c>
      <c r="V9" s="148" t="s">
        <v>179</v>
      </c>
      <c r="W9" s="91" t="s">
        <v>152</v>
      </c>
      <c r="X9" t="s">
        <v>182</v>
      </c>
      <c r="AA9" s="13" t="s">
        <v>17</v>
      </c>
      <c r="AB9" s="91" t="s">
        <v>153</v>
      </c>
      <c r="AC9" s="147" t="s">
        <v>177</v>
      </c>
      <c r="AD9" s="91" t="s">
        <v>153</v>
      </c>
      <c r="AE9" s="148" t="s">
        <v>179</v>
      </c>
      <c r="AF9"/>
      <c r="AG9" t="s">
        <v>17</v>
      </c>
      <c r="AH9" s="91" t="s">
        <v>153</v>
      </c>
      <c r="AI9" s="148" t="s">
        <v>177</v>
      </c>
      <c r="AJ9" s="91" t="s">
        <v>152</v>
      </c>
      <c r="AK9" s="148" t="s">
        <v>181</v>
      </c>
      <c r="AL9" s="91" t="s">
        <v>153</v>
      </c>
      <c r="AM9" s="148" t="s">
        <v>180</v>
      </c>
      <c r="AN9" s="91" t="s">
        <v>153</v>
      </c>
      <c r="AO9" s="148" t="s">
        <v>180</v>
      </c>
      <c r="AP9" s="91" t="s">
        <v>153</v>
      </c>
      <c r="AQ9" s="148" t="s">
        <v>177</v>
      </c>
      <c r="AR9" s="91" t="s">
        <v>153</v>
      </c>
      <c r="AS9" s="148" t="s">
        <v>178</v>
      </c>
      <c r="AT9" s="91" t="s">
        <v>153</v>
      </c>
      <c r="AU9" s="148" t="s">
        <v>177</v>
      </c>
      <c r="AV9" s="91" t="s">
        <v>152</v>
      </c>
      <c r="AW9" t="s">
        <v>182</v>
      </c>
      <c r="AY9" s="13" t="s">
        <v>17</v>
      </c>
      <c r="AZ9" s="91" t="s">
        <v>153</v>
      </c>
      <c r="BA9" s="147" t="s">
        <v>177</v>
      </c>
      <c r="BB9" s="91" t="s">
        <v>153</v>
      </c>
      <c r="BC9" s="147" t="s">
        <v>179</v>
      </c>
      <c r="BD9" s="91" t="s">
        <v>153</v>
      </c>
      <c r="BE9" s="148" t="s">
        <v>177</v>
      </c>
      <c r="BF9" s="91" t="s">
        <v>152</v>
      </c>
      <c r="BG9" s="148" t="s">
        <v>181</v>
      </c>
      <c r="BH9" s="91" t="s">
        <v>153</v>
      </c>
      <c r="BI9" s="148" t="s">
        <v>180</v>
      </c>
      <c r="BJ9" s="91" t="s">
        <v>153</v>
      </c>
      <c r="BK9" s="148" t="s">
        <v>180</v>
      </c>
      <c r="BL9" s="91" t="s">
        <v>153</v>
      </c>
      <c r="BM9" s="148" t="s">
        <v>177</v>
      </c>
      <c r="BN9" s="91" t="s">
        <v>153</v>
      </c>
      <c r="BO9" s="148" t="s">
        <v>178</v>
      </c>
      <c r="BP9" s="91" t="s">
        <v>153</v>
      </c>
      <c r="BQ9" s="148" t="s">
        <v>177</v>
      </c>
      <c r="BR9" s="91" t="s">
        <v>152</v>
      </c>
      <c r="BS9" s="18" t="s">
        <v>182</v>
      </c>
      <c r="BU9" s="13" t="s">
        <v>17</v>
      </c>
      <c r="BV9" s="91" t="s">
        <v>153</v>
      </c>
      <c r="BW9" s="91" t="s">
        <v>177</v>
      </c>
      <c r="BX9" s="91" t="s">
        <v>153</v>
      </c>
      <c r="BY9" s="91" t="s">
        <v>179</v>
      </c>
      <c r="BZ9" s="91" t="s">
        <v>153</v>
      </c>
      <c r="CA9" s="91" t="s">
        <v>177</v>
      </c>
      <c r="CB9" s="91" t="s">
        <v>152</v>
      </c>
      <c r="CC9" s="91" t="s">
        <v>181</v>
      </c>
      <c r="CD9" s="91" t="s">
        <v>153</v>
      </c>
      <c r="CE9" s="91" t="s">
        <v>180</v>
      </c>
      <c r="CF9" s="91" t="s">
        <v>153</v>
      </c>
      <c r="CG9" s="91" t="s">
        <v>180</v>
      </c>
      <c r="CH9" s="91" t="s">
        <v>153</v>
      </c>
      <c r="CI9" s="91" t="s">
        <v>177</v>
      </c>
      <c r="CJ9" s="91" t="s">
        <v>153</v>
      </c>
      <c r="CK9" s="91" t="s">
        <v>178</v>
      </c>
      <c r="CL9" s="91" t="s">
        <v>153</v>
      </c>
      <c r="CM9" s="91" t="s">
        <v>177</v>
      </c>
      <c r="CN9" s="91" t="s">
        <v>152</v>
      </c>
      <c r="CO9" t="s">
        <v>182</v>
      </c>
    </row>
    <row r="10" spans="2:97" ht="21" x14ac:dyDescent="0.35">
      <c r="B10" s="88" t="s">
        <v>33</v>
      </c>
      <c r="D10" s="13" t="s">
        <v>33</v>
      </c>
      <c r="E10" s="91" t="s">
        <v>153</v>
      </c>
      <c r="F10" s="147" t="s">
        <v>179</v>
      </c>
      <c r="G10" s="91" t="s">
        <v>153</v>
      </c>
      <c r="H10" s="147" t="s">
        <v>179</v>
      </c>
      <c r="I10" s="91" t="s">
        <v>153</v>
      </c>
      <c r="J10" s="147" t="s">
        <v>179</v>
      </c>
      <c r="K10" s="91" t="s">
        <v>152</v>
      </c>
      <c r="L10" s="18" t="s">
        <v>179</v>
      </c>
      <c r="M10" s="91" t="s">
        <v>153</v>
      </c>
      <c r="N10" s="147" t="s">
        <v>179</v>
      </c>
      <c r="O10" s="91" t="s">
        <v>153</v>
      </c>
      <c r="P10" s="147" t="s">
        <v>191</v>
      </c>
      <c r="Q10" s="91" t="s">
        <v>153</v>
      </c>
      <c r="R10" s="147" t="s">
        <v>179</v>
      </c>
      <c r="S10" s="91" t="s">
        <v>153</v>
      </c>
      <c r="T10" s="147" t="s">
        <v>179</v>
      </c>
      <c r="U10" s="91" t="s">
        <v>190</v>
      </c>
      <c r="V10" s="147" t="s">
        <v>191</v>
      </c>
      <c r="W10" s="91" t="s">
        <v>152</v>
      </c>
      <c r="X10" s="18" t="s">
        <v>182</v>
      </c>
      <c r="AA10" s="13" t="s">
        <v>33</v>
      </c>
      <c r="AB10" s="91" t="s">
        <v>153</v>
      </c>
      <c r="AC10" s="147" t="s">
        <v>177</v>
      </c>
      <c r="AD10" s="91" t="s">
        <v>153</v>
      </c>
      <c r="AE10" s="147" t="s">
        <v>179</v>
      </c>
      <c r="AF10" t="s">
        <v>179</v>
      </c>
      <c r="AG10" t="s">
        <v>33</v>
      </c>
      <c r="AH10" s="91" t="s">
        <v>153</v>
      </c>
      <c r="AI10" s="147" t="s">
        <v>177</v>
      </c>
      <c r="AJ10" s="91" t="s">
        <v>152</v>
      </c>
      <c r="AK10" s="18" t="s">
        <v>179</v>
      </c>
      <c r="AL10" s="91" t="s">
        <v>153</v>
      </c>
      <c r="AM10" s="147" t="s">
        <v>180</v>
      </c>
      <c r="AN10" s="91" t="s">
        <v>153</v>
      </c>
      <c r="AO10" s="147" t="s">
        <v>191</v>
      </c>
      <c r="AP10" s="91" t="s">
        <v>153</v>
      </c>
      <c r="AQ10" s="147" t="s">
        <v>177</v>
      </c>
      <c r="AR10" s="91" t="s">
        <v>153</v>
      </c>
      <c r="AS10" s="147" t="s">
        <v>178</v>
      </c>
      <c r="AT10" s="91" t="s">
        <v>190</v>
      </c>
      <c r="AU10" s="147" t="s">
        <v>191</v>
      </c>
      <c r="AV10" s="91" t="s">
        <v>152</v>
      </c>
      <c r="AW10" s="18" t="s">
        <v>182</v>
      </c>
      <c r="AY10" s="13" t="s">
        <v>33</v>
      </c>
      <c r="AZ10" s="91" t="s">
        <v>153</v>
      </c>
      <c r="BA10" s="147" t="s">
        <v>177</v>
      </c>
      <c r="BB10" s="91" t="s">
        <v>153</v>
      </c>
      <c r="BC10" s="147" t="s">
        <v>179</v>
      </c>
      <c r="BD10" s="91" t="s">
        <v>153</v>
      </c>
      <c r="BE10" s="147" t="s">
        <v>177</v>
      </c>
      <c r="BF10" s="91" t="s">
        <v>152</v>
      </c>
      <c r="BG10" s="18" t="s">
        <v>179</v>
      </c>
      <c r="BH10" s="91" t="s">
        <v>153</v>
      </c>
      <c r="BI10" s="147" t="s">
        <v>180</v>
      </c>
      <c r="BJ10" s="91" t="s">
        <v>153</v>
      </c>
      <c r="BK10" s="147" t="s">
        <v>191</v>
      </c>
      <c r="BL10" s="91" t="s">
        <v>153</v>
      </c>
      <c r="BM10" s="147" t="s">
        <v>177</v>
      </c>
      <c r="BN10" s="91" t="s">
        <v>153</v>
      </c>
      <c r="BO10" s="147" t="s">
        <v>178</v>
      </c>
      <c r="BP10" s="91" t="s">
        <v>190</v>
      </c>
      <c r="BQ10" s="147" t="s">
        <v>191</v>
      </c>
      <c r="BR10" s="91" t="s">
        <v>152</v>
      </c>
      <c r="BS10" s="18" t="s">
        <v>182</v>
      </c>
      <c r="BU10" s="13" t="s">
        <v>33</v>
      </c>
      <c r="BV10" s="91" t="s">
        <v>153</v>
      </c>
      <c r="BW10" s="91" t="s">
        <v>177</v>
      </c>
      <c r="BX10" s="91" t="s">
        <v>153</v>
      </c>
      <c r="BY10" s="91" t="s">
        <v>179</v>
      </c>
      <c r="BZ10" s="91" t="s">
        <v>153</v>
      </c>
      <c r="CA10" s="91" t="s">
        <v>177</v>
      </c>
      <c r="CB10" s="91" t="s">
        <v>152</v>
      </c>
      <c r="CC10" s="91" t="s">
        <v>183</v>
      </c>
      <c r="CD10" s="91" t="s">
        <v>153</v>
      </c>
      <c r="CE10" s="91" t="s">
        <v>180</v>
      </c>
      <c r="CF10" s="91" t="s">
        <v>153</v>
      </c>
      <c r="CG10" s="91" t="s">
        <v>180</v>
      </c>
      <c r="CH10" s="91" t="s">
        <v>153</v>
      </c>
      <c r="CI10" s="91" t="s">
        <v>177</v>
      </c>
      <c r="CJ10" s="91" t="s">
        <v>153</v>
      </c>
      <c r="CK10" s="91" t="s">
        <v>178</v>
      </c>
      <c r="CL10" s="91" t="s">
        <v>153</v>
      </c>
      <c r="CM10" s="91" t="s">
        <v>177</v>
      </c>
      <c r="CN10" s="91" t="s">
        <v>152</v>
      </c>
      <c r="CO10" t="s">
        <v>182</v>
      </c>
    </row>
    <row r="11" spans="2:97" ht="21" x14ac:dyDescent="0.35">
      <c r="B11" s="88" t="s">
        <v>25</v>
      </c>
      <c r="D11" s="13" t="s">
        <v>25</v>
      </c>
      <c r="E11" s="91" t="s">
        <v>153</v>
      </c>
      <c r="F11" s="148"/>
      <c r="G11" s="91" t="s">
        <v>153</v>
      </c>
      <c r="I11" s="91"/>
      <c r="J11" s="147"/>
      <c r="K11" s="91"/>
      <c r="L11" s="147"/>
      <c r="M11" s="91" t="s">
        <v>153</v>
      </c>
      <c r="O11" s="91"/>
      <c r="P11" s="147"/>
      <c r="Q11" s="91"/>
      <c r="R11" s="147"/>
      <c r="S11" s="91"/>
      <c r="T11" s="147"/>
      <c r="U11" s="91" t="s">
        <v>153</v>
      </c>
      <c r="W11" s="91"/>
      <c r="AA11" s="13" t="s">
        <v>25</v>
      </c>
      <c r="AB11" s="91" t="s">
        <v>153</v>
      </c>
      <c r="AC11" s="148" t="s">
        <v>184</v>
      </c>
      <c r="AD11" s="91" t="s">
        <v>153</v>
      </c>
      <c r="AE11" s="148" t="s">
        <v>186</v>
      </c>
      <c r="AF11"/>
      <c r="AG11" t="s">
        <v>25</v>
      </c>
      <c r="AH11" s="91"/>
      <c r="AI11" s="147"/>
      <c r="AJ11" s="91"/>
      <c r="AK11" s="147"/>
      <c r="AL11" s="91" t="s">
        <v>153</v>
      </c>
      <c r="AM11" s="148" t="s">
        <v>187</v>
      </c>
      <c r="AN11" s="91"/>
      <c r="AO11" s="147"/>
      <c r="AP11" s="91"/>
      <c r="AQ11" s="147"/>
      <c r="AR11" s="91"/>
      <c r="AS11" s="147"/>
      <c r="AT11" s="91" t="s">
        <v>153</v>
      </c>
      <c r="AU11" s="148" t="s">
        <v>186</v>
      </c>
      <c r="AV11" s="91"/>
      <c r="AY11" s="13" t="s">
        <v>25</v>
      </c>
      <c r="AZ11" s="91" t="s">
        <v>153</v>
      </c>
      <c r="BA11" s="148" t="s">
        <v>184</v>
      </c>
      <c r="BB11" s="91" t="s">
        <v>153</v>
      </c>
      <c r="BC11" s="148" t="s">
        <v>186</v>
      </c>
      <c r="BD11" s="91"/>
      <c r="BE11" s="147"/>
      <c r="BF11" s="91"/>
      <c r="BG11" s="147"/>
      <c r="BH11" s="91" t="s">
        <v>153</v>
      </c>
      <c r="BI11" s="148" t="s">
        <v>187</v>
      </c>
      <c r="BJ11" s="91"/>
      <c r="BK11" s="147"/>
      <c r="BL11" s="91"/>
      <c r="BM11" s="147"/>
      <c r="BN11" s="91"/>
      <c r="BO11" s="147"/>
      <c r="BP11" s="91" t="s">
        <v>153</v>
      </c>
      <c r="BQ11" s="148" t="s">
        <v>186</v>
      </c>
      <c r="BR11" s="91"/>
      <c r="BU11" s="13" t="s">
        <v>25</v>
      </c>
      <c r="BV11" s="91" t="s">
        <v>153</v>
      </c>
      <c r="BW11" s="91" t="s">
        <v>184</v>
      </c>
      <c r="BX11" s="91" t="s">
        <v>153</v>
      </c>
      <c r="BY11" s="91" t="s">
        <v>186</v>
      </c>
      <c r="BZ11" s="91"/>
      <c r="CA11" s="91"/>
      <c r="CB11" s="91"/>
      <c r="CC11" s="91"/>
      <c r="CD11" s="91" t="s">
        <v>153</v>
      </c>
      <c r="CE11" s="91" t="s">
        <v>187</v>
      </c>
      <c r="CF11" s="91"/>
      <c r="CG11" s="91"/>
      <c r="CH11" s="91"/>
      <c r="CI11" s="91"/>
      <c r="CJ11" s="91"/>
      <c r="CK11" s="91"/>
      <c r="CL11" s="91" t="s">
        <v>153</v>
      </c>
      <c r="CM11" s="91" t="s">
        <v>186</v>
      </c>
      <c r="CN11" s="91"/>
    </row>
    <row r="12" spans="2:97" ht="21" x14ac:dyDescent="0.35">
      <c r="B12" s="88" t="s">
        <v>22</v>
      </c>
      <c r="D12" s="13" t="s">
        <v>22</v>
      </c>
      <c r="E12" s="91" t="s">
        <v>153</v>
      </c>
      <c r="F12" s="147"/>
      <c r="G12" s="91" t="s">
        <v>153</v>
      </c>
      <c r="H12" s="147" t="s">
        <v>179</v>
      </c>
      <c r="I12" s="91"/>
      <c r="J12" s="147"/>
      <c r="K12" s="91" t="s">
        <v>153</v>
      </c>
      <c r="M12" s="91" t="s">
        <v>153</v>
      </c>
      <c r="O12" s="91" t="s">
        <v>152</v>
      </c>
      <c r="P12" s="147" t="s">
        <v>182</v>
      </c>
      <c r="Q12" s="91" t="s">
        <v>153</v>
      </c>
      <c r="S12" s="91" t="s">
        <v>153</v>
      </c>
      <c r="T12" s="147"/>
      <c r="U12" s="91" t="s">
        <v>153</v>
      </c>
      <c r="W12" s="91" t="s">
        <v>152</v>
      </c>
      <c r="X12" s="18" t="s">
        <v>182</v>
      </c>
      <c r="AA12" s="13" t="s">
        <v>22</v>
      </c>
      <c r="AB12" s="91" t="s">
        <v>153</v>
      </c>
      <c r="AC12" s="147"/>
      <c r="AD12" s="91" t="s">
        <v>153</v>
      </c>
      <c r="AE12" s="147" t="s">
        <v>179</v>
      </c>
      <c r="AF12" t="s">
        <v>179</v>
      </c>
      <c r="AG12" t="s">
        <v>22</v>
      </c>
      <c r="AH12" s="91"/>
      <c r="AI12" s="147"/>
      <c r="AJ12" s="91" t="s">
        <v>153</v>
      </c>
      <c r="AK12" s="148" t="s">
        <v>177</v>
      </c>
      <c r="AL12" s="91" t="s">
        <v>153</v>
      </c>
      <c r="AM12" s="148" t="s">
        <v>180</v>
      </c>
      <c r="AN12" s="91" t="s">
        <v>152</v>
      </c>
      <c r="AO12" s="147" t="s">
        <v>189</v>
      </c>
      <c r="AP12" s="91" t="s">
        <v>153</v>
      </c>
      <c r="AQ12" s="148" t="s">
        <v>177</v>
      </c>
      <c r="AR12" s="91" t="s">
        <v>153</v>
      </c>
      <c r="AS12" s="147"/>
      <c r="AT12" s="91" t="s">
        <v>153</v>
      </c>
      <c r="AU12" s="148" t="s">
        <v>177</v>
      </c>
      <c r="AV12" s="91" t="s">
        <v>152</v>
      </c>
      <c r="AW12" s="18" t="s">
        <v>182</v>
      </c>
      <c r="AY12" s="13" t="s">
        <v>22</v>
      </c>
      <c r="AZ12" s="91" t="s">
        <v>153</v>
      </c>
      <c r="BA12" s="147"/>
      <c r="BB12" s="91" t="s">
        <v>153</v>
      </c>
      <c r="BC12" s="147" t="s">
        <v>179</v>
      </c>
      <c r="BD12" s="91"/>
      <c r="BE12" s="147"/>
      <c r="BF12" s="91" t="s">
        <v>153</v>
      </c>
      <c r="BG12" s="148" t="s">
        <v>177</v>
      </c>
      <c r="BH12" s="91" t="s">
        <v>153</v>
      </c>
      <c r="BI12" s="148" t="s">
        <v>180</v>
      </c>
      <c r="BJ12" s="91" t="s">
        <v>152</v>
      </c>
      <c r="BK12" s="148" t="s">
        <v>189</v>
      </c>
      <c r="BL12" s="91" t="s">
        <v>153</v>
      </c>
      <c r="BM12" s="148" t="s">
        <v>177</v>
      </c>
      <c r="BN12" s="91" t="s">
        <v>153</v>
      </c>
      <c r="BO12" s="147"/>
      <c r="BP12" s="91" t="s">
        <v>153</v>
      </c>
      <c r="BQ12" s="148" t="s">
        <v>177</v>
      </c>
      <c r="BR12" s="91" t="s">
        <v>152</v>
      </c>
      <c r="BS12" s="18" t="s">
        <v>182</v>
      </c>
      <c r="BU12" s="13" t="s">
        <v>22</v>
      </c>
      <c r="BV12" s="91" t="s">
        <v>153</v>
      </c>
      <c r="BW12" s="91"/>
      <c r="BX12" s="91" t="s">
        <v>153</v>
      </c>
      <c r="BY12" s="91" t="s">
        <v>179</v>
      </c>
      <c r="BZ12" s="91"/>
      <c r="CA12" s="91"/>
      <c r="CB12" s="91" t="s">
        <v>153</v>
      </c>
      <c r="CC12" s="91" t="s">
        <v>177</v>
      </c>
      <c r="CD12" s="91" t="s">
        <v>153</v>
      </c>
      <c r="CE12" s="91" t="s">
        <v>180</v>
      </c>
      <c r="CF12" s="91" t="s">
        <v>152</v>
      </c>
      <c r="CG12" s="91" t="s">
        <v>189</v>
      </c>
      <c r="CH12" s="91" t="s">
        <v>153</v>
      </c>
      <c r="CI12" s="91" t="s">
        <v>177</v>
      </c>
      <c r="CJ12" s="91" t="s">
        <v>153</v>
      </c>
      <c r="CK12" s="91"/>
      <c r="CL12" s="91" t="s">
        <v>153</v>
      </c>
      <c r="CM12" s="91" t="s">
        <v>177</v>
      </c>
      <c r="CN12" s="91" t="s">
        <v>152</v>
      </c>
      <c r="CO12" t="s">
        <v>182</v>
      </c>
    </row>
    <row r="13" spans="2:97" ht="21" x14ac:dyDescent="0.35">
      <c r="B13" s="88" t="s">
        <v>53</v>
      </c>
      <c r="D13" s="13" t="s">
        <v>118</v>
      </c>
      <c r="E13" s="91" t="s">
        <v>153</v>
      </c>
      <c r="F13" s="147" t="s">
        <v>179</v>
      </c>
      <c r="G13" s="91" t="s">
        <v>153</v>
      </c>
      <c r="H13" s="147" t="s">
        <v>179</v>
      </c>
      <c r="I13" s="91"/>
      <c r="J13" s="147"/>
      <c r="K13" s="91" t="s">
        <v>153</v>
      </c>
      <c r="L13" s="18" t="s">
        <v>236</v>
      </c>
      <c r="M13" s="91" t="s">
        <v>153</v>
      </c>
      <c r="N13" s="18" t="s">
        <v>236</v>
      </c>
      <c r="O13" s="91"/>
      <c r="P13" s="147"/>
      <c r="Q13" s="91"/>
      <c r="R13" s="147"/>
      <c r="S13" s="91"/>
      <c r="T13" s="147"/>
      <c r="U13" s="91" t="s">
        <v>153</v>
      </c>
      <c r="V13" s="147" t="s">
        <v>179</v>
      </c>
      <c r="W13" s="91"/>
      <c r="AA13" s="13" t="s">
        <v>118</v>
      </c>
      <c r="AB13" s="91" t="s">
        <v>153</v>
      </c>
      <c r="AC13" s="147" t="s">
        <v>177</v>
      </c>
      <c r="AD13" s="91" t="s">
        <v>153</v>
      </c>
      <c r="AE13" s="147" t="s">
        <v>179</v>
      </c>
      <c r="AF13" t="s">
        <v>179</v>
      </c>
      <c r="AG13" t="s">
        <v>53</v>
      </c>
      <c r="AH13" s="91"/>
      <c r="AI13" s="147"/>
      <c r="AJ13" s="91" t="s">
        <v>153</v>
      </c>
      <c r="AK13" s="18" t="s">
        <v>236</v>
      </c>
      <c r="AL13" s="91" t="s">
        <v>153</v>
      </c>
      <c r="AM13" s="18" t="s">
        <v>236</v>
      </c>
      <c r="AN13" s="91"/>
      <c r="AO13" s="147"/>
      <c r="AP13" s="91"/>
      <c r="AQ13" s="147"/>
      <c r="AR13" s="91"/>
      <c r="AS13" s="147"/>
      <c r="AT13" s="91" t="s">
        <v>153</v>
      </c>
      <c r="AU13" s="147" t="s">
        <v>177</v>
      </c>
      <c r="AV13" s="91"/>
      <c r="AY13" s="13" t="s">
        <v>118</v>
      </c>
      <c r="AZ13" s="91" t="s">
        <v>153</v>
      </c>
      <c r="BA13" s="147" t="s">
        <v>177</v>
      </c>
      <c r="BB13" s="91" t="s">
        <v>153</v>
      </c>
      <c r="BC13" s="147" t="s">
        <v>179</v>
      </c>
      <c r="BD13" s="91"/>
      <c r="BE13" s="147"/>
      <c r="BF13" s="91" t="s">
        <v>153</v>
      </c>
      <c r="BG13" s="18" t="s">
        <v>236</v>
      </c>
      <c r="BH13" s="91" t="s">
        <v>153</v>
      </c>
      <c r="BI13" s="18" t="s">
        <v>236</v>
      </c>
      <c r="BJ13" s="91"/>
      <c r="BK13" s="147"/>
      <c r="BL13" s="91"/>
      <c r="BM13" s="147"/>
      <c r="BN13" s="91"/>
      <c r="BO13" s="147"/>
      <c r="BP13" s="91" t="s">
        <v>153</v>
      </c>
      <c r="BQ13" s="147" t="s">
        <v>177</v>
      </c>
      <c r="BR13" s="91"/>
      <c r="BU13" s="13" t="s">
        <v>118</v>
      </c>
      <c r="BV13" s="91" t="s">
        <v>153</v>
      </c>
      <c r="BW13" s="91" t="s">
        <v>177</v>
      </c>
      <c r="BX13" s="91" t="s">
        <v>153</v>
      </c>
      <c r="BY13" s="91" t="s">
        <v>179</v>
      </c>
      <c r="BZ13" s="91"/>
      <c r="CA13" s="91"/>
      <c r="CB13" s="91" t="s">
        <v>153</v>
      </c>
      <c r="CC13" s="91" t="s">
        <v>177</v>
      </c>
      <c r="CD13" s="91" t="s">
        <v>153</v>
      </c>
      <c r="CE13" s="91" t="s">
        <v>180</v>
      </c>
      <c r="CF13" s="91"/>
      <c r="CG13" s="91"/>
      <c r="CH13" s="91"/>
      <c r="CI13" s="91"/>
      <c r="CJ13" s="91"/>
      <c r="CK13" s="91"/>
      <c r="CL13" s="91" t="s">
        <v>153</v>
      </c>
      <c r="CM13" s="91" t="s">
        <v>177</v>
      </c>
      <c r="CN13" s="91"/>
    </row>
    <row r="14" spans="2:97" ht="21" x14ac:dyDescent="0.35">
      <c r="B14" s="88" t="s">
        <v>43</v>
      </c>
      <c r="D14" s="13" t="s">
        <v>43</v>
      </c>
      <c r="E14" s="91" t="s">
        <v>153</v>
      </c>
      <c r="F14" s="147"/>
      <c r="G14" s="91" t="s">
        <v>153</v>
      </c>
      <c r="H14" s="147"/>
      <c r="I14" s="91"/>
      <c r="J14" s="147"/>
      <c r="K14" s="91"/>
      <c r="L14" s="147"/>
      <c r="M14" s="91" t="s">
        <v>153</v>
      </c>
      <c r="N14" s="147"/>
      <c r="O14" s="91"/>
      <c r="P14" s="147"/>
      <c r="Q14" s="91"/>
      <c r="R14" s="147"/>
      <c r="S14" s="91"/>
      <c r="T14" s="147"/>
      <c r="U14" s="91"/>
      <c r="V14" s="147"/>
      <c r="W14" s="91"/>
      <c r="AA14" s="13" t="s">
        <v>43</v>
      </c>
      <c r="AB14" s="91" t="s">
        <v>153</v>
      </c>
      <c r="AC14" s="147" t="s">
        <v>184</v>
      </c>
      <c r="AD14" s="91" t="s">
        <v>153</v>
      </c>
      <c r="AE14" s="147" t="s">
        <v>186</v>
      </c>
      <c r="AF14" t="s">
        <v>236</v>
      </c>
      <c r="AG14" t="s">
        <v>43</v>
      </c>
      <c r="AH14" s="91"/>
      <c r="AI14" s="147"/>
      <c r="AJ14" s="91"/>
      <c r="AK14" s="147"/>
      <c r="AL14" s="91" t="s">
        <v>153</v>
      </c>
      <c r="AM14" s="147" t="s">
        <v>187</v>
      </c>
      <c r="AN14" s="91"/>
      <c r="AO14" s="147"/>
      <c r="AP14" s="91"/>
      <c r="AQ14" s="147"/>
      <c r="AR14" s="91"/>
      <c r="AS14" s="147"/>
      <c r="AT14" s="91"/>
      <c r="AU14" s="147"/>
      <c r="AV14" s="91"/>
      <c r="AY14" s="13" t="s">
        <v>43</v>
      </c>
      <c r="AZ14" s="91" t="s">
        <v>153</v>
      </c>
      <c r="BA14" s="147" t="s">
        <v>184</v>
      </c>
      <c r="BB14" s="91" t="s">
        <v>153</v>
      </c>
      <c r="BC14" s="147" t="s">
        <v>186</v>
      </c>
      <c r="BD14" s="91"/>
      <c r="BE14" s="147"/>
      <c r="BF14" s="91"/>
      <c r="BG14" s="147"/>
      <c r="BH14" s="91" t="s">
        <v>153</v>
      </c>
      <c r="BI14" s="147" t="s">
        <v>187</v>
      </c>
      <c r="BJ14" s="91"/>
      <c r="BK14" s="147"/>
      <c r="BL14" s="91"/>
      <c r="BM14" s="147"/>
      <c r="BN14" s="91"/>
      <c r="BO14" s="147"/>
      <c r="BP14" s="91"/>
      <c r="BQ14" s="147"/>
      <c r="BR14" s="91"/>
      <c r="BU14" s="13" t="s">
        <v>43</v>
      </c>
      <c r="BV14" s="91" t="s">
        <v>153</v>
      </c>
      <c r="BW14" s="91" t="s">
        <v>184</v>
      </c>
      <c r="BX14" s="91" t="s">
        <v>153</v>
      </c>
      <c r="BY14" s="91" t="s">
        <v>186</v>
      </c>
      <c r="BZ14" s="91"/>
      <c r="CA14" s="91"/>
      <c r="CB14" s="91"/>
      <c r="CC14" s="91"/>
      <c r="CD14" s="91" t="s">
        <v>153</v>
      </c>
      <c r="CE14" s="91" t="s">
        <v>187</v>
      </c>
      <c r="CF14" s="91"/>
      <c r="CG14" s="91"/>
      <c r="CH14" s="91"/>
      <c r="CI14" s="91"/>
      <c r="CJ14" s="91"/>
      <c r="CK14" s="91"/>
      <c r="CL14" s="91"/>
      <c r="CM14" s="91"/>
      <c r="CN14" s="91"/>
    </row>
    <row r="15" spans="2:97" ht="21" x14ac:dyDescent="0.35">
      <c r="B15" s="88" t="s">
        <v>47</v>
      </c>
      <c r="D15" s="13" t="s">
        <v>47</v>
      </c>
      <c r="E15" s="91" t="s">
        <v>153</v>
      </c>
      <c r="F15" s="147"/>
      <c r="G15" s="91" t="s">
        <v>153</v>
      </c>
      <c r="H15" s="147"/>
      <c r="I15" s="91"/>
      <c r="J15" s="147"/>
      <c r="K15" s="91"/>
      <c r="L15" s="147"/>
      <c r="M15" s="91" t="s">
        <v>153</v>
      </c>
      <c r="N15" s="147"/>
      <c r="O15" s="91" t="s">
        <v>153</v>
      </c>
      <c r="P15" s="147"/>
      <c r="Q15" s="91"/>
      <c r="R15" s="147"/>
      <c r="S15" s="91"/>
      <c r="T15" s="147"/>
      <c r="U15" s="91" t="s">
        <v>153</v>
      </c>
      <c r="V15" s="147"/>
      <c r="W15" s="91"/>
      <c r="AA15" s="13" t="s">
        <v>47</v>
      </c>
      <c r="AB15" s="91" t="s">
        <v>153</v>
      </c>
      <c r="AC15" s="147"/>
      <c r="AD15" s="91" t="s">
        <v>153</v>
      </c>
      <c r="AE15" s="147"/>
      <c r="AF15"/>
      <c r="AG15" t="s">
        <v>47</v>
      </c>
      <c r="AH15" s="91"/>
      <c r="AI15" s="147"/>
      <c r="AJ15" s="91"/>
      <c r="AK15" s="147"/>
      <c r="AL15" s="91" t="s">
        <v>153</v>
      </c>
      <c r="AM15" s="147"/>
      <c r="AN15" s="91" t="s">
        <v>153</v>
      </c>
      <c r="AO15" s="147"/>
      <c r="AP15" s="91"/>
      <c r="AQ15" s="147"/>
      <c r="AR15" s="91"/>
      <c r="AS15" s="147"/>
      <c r="AT15" s="91" t="s">
        <v>153</v>
      </c>
      <c r="AU15" s="147"/>
      <c r="AV15" s="91"/>
      <c r="AY15" s="13" t="s">
        <v>47</v>
      </c>
      <c r="AZ15" s="91" t="s">
        <v>153</v>
      </c>
      <c r="BA15" s="147"/>
      <c r="BB15" s="91" t="s">
        <v>153</v>
      </c>
      <c r="BC15" s="147"/>
      <c r="BD15" s="91"/>
      <c r="BE15" s="147"/>
      <c r="BF15" s="91"/>
      <c r="BG15" s="147"/>
      <c r="BH15" s="91" t="s">
        <v>153</v>
      </c>
      <c r="BI15" s="147"/>
      <c r="BJ15" s="91" t="s">
        <v>153</v>
      </c>
      <c r="BK15" s="147"/>
      <c r="BL15" s="91"/>
      <c r="BM15" s="147"/>
      <c r="BN15" s="91"/>
      <c r="BO15" s="147"/>
      <c r="BP15" s="91" t="s">
        <v>153</v>
      </c>
      <c r="BQ15" s="147"/>
      <c r="BR15" s="91"/>
      <c r="BU15" s="13" t="s">
        <v>47</v>
      </c>
      <c r="BV15" s="91" t="s">
        <v>153</v>
      </c>
      <c r="BW15" s="91"/>
      <c r="BX15" s="91" t="s">
        <v>153</v>
      </c>
      <c r="BY15" s="91"/>
      <c r="BZ15" s="91"/>
      <c r="CA15" s="91"/>
      <c r="CB15" s="91"/>
      <c r="CC15" s="91"/>
      <c r="CD15" s="91" t="s">
        <v>153</v>
      </c>
      <c r="CE15" s="91"/>
      <c r="CF15" s="91" t="s">
        <v>153</v>
      </c>
      <c r="CG15" s="91"/>
      <c r="CH15" s="91"/>
      <c r="CI15" s="91"/>
      <c r="CJ15" s="91"/>
      <c r="CK15" s="91"/>
      <c r="CL15" s="91" t="s">
        <v>153</v>
      </c>
      <c r="CM15" s="91"/>
      <c r="CN15" s="91"/>
    </row>
    <row r="16" spans="2:97" ht="21" x14ac:dyDescent="0.35">
      <c r="B16" s="88" t="s">
        <v>89</v>
      </c>
      <c r="D16" s="13" t="s">
        <v>18</v>
      </c>
      <c r="E16" s="91" t="s">
        <v>153</v>
      </c>
      <c r="F16" s="147" t="s">
        <v>179</v>
      </c>
      <c r="G16" s="91" t="s">
        <v>153</v>
      </c>
      <c r="H16" s="147" t="s">
        <v>179</v>
      </c>
      <c r="I16" s="91" t="s">
        <v>153</v>
      </c>
      <c r="J16" s="147" t="s">
        <v>179</v>
      </c>
      <c r="K16" s="91" t="s">
        <v>153</v>
      </c>
      <c r="L16" s="147" t="s">
        <v>179</v>
      </c>
      <c r="M16" s="91" t="s">
        <v>153</v>
      </c>
      <c r="N16" s="147" t="s">
        <v>179</v>
      </c>
      <c r="O16" s="91" t="s">
        <v>153</v>
      </c>
      <c r="P16" s="147" t="s">
        <v>179</v>
      </c>
      <c r="Q16" s="91" t="s">
        <v>190</v>
      </c>
      <c r="R16" s="147" t="s">
        <v>191</v>
      </c>
      <c r="S16" s="91" t="s">
        <v>190</v>
      </c>
      <c r="T16" s="147" t="s">
        <v>191</v>
      </c>
      <c r="U16" s="91" t="s">
        <v>153</v>
      </c>
      <c r="V16" s="147" t="s">
        <v>179</v>
      </c>
      <c r="W16" s="91" t="s">
        <v>153</v>
      </c>
      <c r="X16" s="18" t="s">
        <v>236</v>
      </c>
      <c r="AA16" s="13" t="s">
        <v>18</v>
      </c>
      <c r="AB16" s="91" t="s">
        <v>153</v>
      </c>
      <c r="AC16" s="147" t="s">
        <v>177</v>
      </c>
      <c r="AD16" s="91" t="s">
        <v>153</v>
      </c>
      <c r="AE16" s="147" t="s">
        <v>179</v>
      </c>
      <c r="AF16" t="s">
        <v>179</v>
      </c>
      <c r="AG16" t="s">
        <v>89</v>
      </c>
      <c r="AH16" s="91" t="s">
        <v>153</v>
      </c>
      <c r="AI16" s="147" t="s">
        <v>177</v>
      </c>
      <c r="AJ16" s="91" t="s">
        <v>153</v>
      </c>
      <c r="AK16" s="147" t="s">
        <v>177</v>
      </c>
      <c r="AL16" s="91" t="s">
        <v>153</v>
      </c>
      <c r="AM16" s="147" t="s">
        <v>180</v>
      </c>
      <c r="AN16" s="91" t="s">
        <v>153</v>
      </c>
      <c r="AO16" s="147" t="s">
        <v>180</v>
      </c>
      <c r="AP16" s="91" t="s">
        <v>190</v>
      </c>
      <c r="AQ16" s="147" t="s">
        <v>192</v>
      </c>
      <c r="AR16" s="91" t="s">
        <v>190</v>
      </c>
      <c r="AS16" s="147" t="s">
        <v>191</v>
      </c>
      <c r="AT16" s="91" t="s">
        <v>153</v>
      </c>
      <c r="AU16" s="147" t="s">
        <v>177</v>
      </c>
      <c r="AV16" s="91" t="s">
        <v>153</v>
      </c>
      <c r="AW16" s="18" t="s">
        <v>236</v>
      </c>
      <c r="AY16" s="13" t="s">
        <v>18</v>
      </c>
      <c r="AZ16" s="91" t="s">
        <v>153</v>
      </c>
      <c r="BA16" s="147" t="s">
        <v>177</v>
      </c>
      <c r="BB16" s="91" t="s">
        <v>153</v>
      </c>
      <c r="BC16" s="147" t="s">
        <v>179</v>
      </c>
      <c r="BD16" s="91" t="s">
        <v>153</v>
      </c>
      <c r="BE16" s="147" t="s">
        <v>177</v>
      </c>
      <c r="BF16" s="91" t="s">
        <v>153</v>
      </c>
      <c r="BG16" s="147" t="s">
        <v>177</v>
      </c>
      <c r="BH16" s="91" t="s">
        <v>153</v>
      </c>
      <c r="BI16" s="147" t="s">
        <v>180</v>
      </c>
      <c r="BJ16" s="91" t="s">
        <v>153</v>
      </c>
      <c r="BK16" s="147" t="s">
        <v>180</v>
      </c>
      <c r="BL16" s="91" t="s">
        <v>190</v>
      </c>
      <c r="BM16" s="147" t="s">
        <v>192</v>
      </c>
      <c r="BN16" s="91" t="s">
        <v>190</v>
      </c>
      <c r="BO16" s="147" t="s">
        <v>191</v>
      </c>
      <c r="BP16" s="91" t="s">
        <v>153</v>
      </c>
      <c r="BQ16" s="147" t="s">
        <v>177</v>
      </c>
      <c r="BR16" s="91" t="s">
        <v>153</v>
      </c>
      <c r="BS16" s="18" t="s">
        <v>236</v>
      </c>
      <c r="BU16" s="13" t="s">
        <v>18</v>
      </c>
      <c r="BV16" s="91" t="s">
        <v>153</v>
      </c>
      <c r="BW16" s="91" t="s">
        <v>177</v>
      </c>
      <c r="BX16" s="91" t="s">
        <v>153</v>
      </c>
      <c r="BY16" s="91" t="s">
        <v>179</v>
      </c>
      <c r="BZ16" s="91" t="s">
        <v>153</v>
      </c>
      <c r="CA16" s="91" t="s">
        <v>177</v>
      </c>
      <c r="CB16" s="91" t="s">
        <v>153</v>
      </c>
      <c r="CC16" s="91" t="s">
        <v>177</v>
      </c>
      <c r="CD16" s="91" t="s">
        <v>153</v>
      </c>
      <c r="CE16" s="91" t="s">
        <v>180</v>
      </c>
      <c r="CF16" s="91" t="s">
        <v>153</v>
      </c>
      <c r="CG16" s="91" t="s">
        <v>180</v>
      </c>
      <c r="CH16" s="91" t="s">
        <v>190</v>
      </c>
      <c r="CI16" s="91" t="s">
        <v>192</v>
      </c>
      <c r="CJ16" s="91" t="s">
        <v>190</v>
      </c>
      <c r="CK16" s="91" t="s">
        <v>191</v>
      </c>
      <c r="CL16" s="91" t="s">
        <v>153</v>
      </c>
      <c r="CM16" s="91" t="s">
        <v>177</v>
      </c>
      <c r="CN16" s="91" t="s">
        <v>190</v>
      </c>
      <c r="CO16" t="s">
        <v>188</v>
      </c>
    </row>
    <row r="17" spans="2:93" ht="21" x14ac:dyDescent="0.35">
      <c r="B17" s="88" t="s">
        <v>54</v>
      </c>
      <c r="D17" s="13" t="s">
        <v>54</v>
      </c>
      <c r="E17" s="91" t="s">
        <v>153</v>
      </c>
      <c r="F17" s="147" t="s">
        <v>236</v>
      </c>
      <c r="G17" s="91" t="s">
        <v>153</v>
      </c>
      <c r="H17" s="18" t="s">
        <v>236</v>
      </c>
      <c r="I17" s="91"/>
      <c r="J17" s="147"/>
      <c r="K17" s="91"/>
      <c r="L17" s="147"/>
      <c r="M17" s="91"/>
      <c r="N17" s="147"/>
      <c r="O17" s="91"/>
      <c r="P17" s="147"/>
      <c r="Q17" s="91"/>
      <c r="R17" s="147"/>
      <c r="S17" s="91"/>
      <c r="T17" s="147"/>
      <c r="U17" s="91"/>
      <c r="V17" s="147"/>
      <c r="W17" s="91"/>
      <c r="AA17" s="13" t="s">
        <v>54</v>
      </c>
      <c r="AB17" s="91" t="s">
        <v>153</v>
      </c>
      <c r="AC17" s="147"/>
      <c r="AD17" s="91" t="s">
        <v>153</v>
      </c>
      <c r="AE17" s="18" t="s">
        <v>236</v>
      </c>
      <c r="AF17" t="s">
        <v>236</v>
      </c>
      <c r="AG17" t="s">
        <v>54</v>
      </c>
      <c r="AH17" s="91"/>
      <c r="AI17" s="147"/>
      <c r="AJ17" s="91"/>
      <c r="AK17" s="147"/>
      <c r="AL17" s="91"/>
      <c r="AM17" s="147"/>
      <c r="AN17" s="91"/>
      <c r="AO17" s="147"/>
      <c r="AP17" s="91"/>
      <c r="AQ17" s="147"/>
      <c r="AR17" s="91"/>
      <c r="AS17" s="147"/>
      <c r="AT17" s="91"/>
      <c r="AU17" s="147"/>
      <c r="AV17" s="91"/>
      <c r="AY17" s="13" t="s">
        <v>54</v>
      </c>
      <c r="AZ17" s="91" t="s">
        <v>153</v>
      </c>
      <c r="BA17" s="147"/>
      <c r="BB17" s="91" t="s">
        <v>153</v>
      </c>
      <c r="BC17" s="147"/>
      <c r="BD17" s="91"/>
      <c r="BE17" s="147"/>
      <c r="BF17" s="91"/>
      <c r="BG17" s="147"/>
      <c r="BH17" s="91"/>
      <c r="BI17" s="147"/>
      <c r="BJ17" s="91"/>
      <c r="BK17" s="147"/>
      <c r="BL17" s="91"/>
      <c r="BM17" s="147"/>
      <c r="BN17" s="91"/>
      <c r="BO17" s="147"/>
      <c r="BP17" s="91"/>
      <c r="BQ17" s="147"/>
      <c r="BR17" s="91"/>
      <c r="BU17" s="13" t="s">
        <v>54</v>
      </c>
      <c r="BV17" s="91" t="s">
        <v>153</v>
      </c>
      <c r="BW17" s="91"/>
      <c r="BX17" s="91" t="s">
        <v>153</v>
      </c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</row>
    <row r="18" spans="2:93" ht="21" x14ac:dyDescent="0.35">
      <c r="B18" s="88" t="s">
        <v>90</v>
      </c>
      <c r="D18" s="13" t="s">
        <v>19</v>
      </c>
      <c r="E18" s="91" t="s">
        <v>153</v>
      </c>
      <c r="F18" s="147" t="s">
        <v>179</v>
      </c>
      <c r="G18" s="91" t="s">
        <v>153</v>
      </c>
      <c r="H18" s="147" t="s">
        <v>179</v>
      </c>
      <c r="I18" s="91" t="s">
        <v>153</v>
      </c>
      <c r="J18" s="147" t="s">
        <v>179</v>
      </c>
      <c r="K18" s="91" t="s">
        <v>153</v>
      </c>
      <c r="L18" s="147" t="s">
        <v>179</v>
      </c>
      <c r="M18" s="91" t="s">
        <v>153</v>
      </c>
      <c r="N18" s="147" t="s">
        <v>179</v>
      </c>
      <c r="O18" s="91" t="s">
        <v>153</v>
      </c>
      <c r="P18" s="147" t="s">
        <v>179</v>
      </c>
      <c r="Q18" s="91" t="s">
        <v>153</v>
      </c>
      <c r="R18" s="147" t="s">
        <v>179</v>
      </c>
      <c r="S18" s="91" t="s">
        <v>153</v>
      </c>
      <c r="T18" s="147" t="s">
        <v>179</v>
      </c>
      <c r="U18" s="91" t="s">
        <v>153</v>
      </c>
      <c r="V18" s="147" t="s">
        <v>179</v>
      </c>
      <c r="W18" s="91" t="s">
        <v>152</v>
      </c>
      <c r="X18" s="18" t="s">
        <v>237</v>
      </c>
      <c r="AA18" s="13" t="s">
        <v>19</v>
      </c>
      <c r="AB18" s="91" t="s">
        <v>153</v>
      </c>
      <c r="AC18" s="147" t="s">
        <v>177</v>
      </c>
      <c r="AD18" s="91" t="s">
        <v>153</v>
      </c>
      <c r="AE18" s="147" t="s">
        <v>186</v>
      </c>
      <c r="AF18" t="s">
        <v>179</v>
      </c>
      <c r="AG18" t="s">
        <v>90</v>
      </c>
      <c r="AH18" s="91" t="s">
        <v>153</v>
      </c>
      <c r="AI18" s="147" t="s">
        <v>177</v>
      </c>
      <c r="AJ18" s="91" t="s">
        <v>153</v>
      </c>
      <c r="AK18" s="147" t="s">
        <v>177</v>
      </c>
      <c r="AL18" s="91" t="s">
        <v>153</v>
      </c>
      <c r="AM18" s="147" t="s">
        <v>180</v>
      </c>
      <c r="AN18" s="91" t="s">
        <v>153</v>
      </c>
      <c r="AO18" s="147" t="s">
        <v>180</v>
      </c>
      <c r="AP18" s="91" t="s">
        <v>153</v>
      </c>
      <c r="AQ18" s="147" t="s">
        <v>177</v>
      </c>
      <c r="AR18" s="91" t="s">
        <v>153</v>
      </c>
      <c r="AS18" s="147" t="s">
        <v>178</v>
      </c>
      <c r="AT18" s="91" t="s">
        <v>153</v>
      </c>
      <c r="AU18" s="147" t="s">
        <v>177</v>
      </c>
      <c r="AV18" s="91" t="s">
        <v>152</v>
      </c>
      <c r="AW18" s="18" t="s">
        <v>237</v>
      </c>
      <c r="AY18" s="13" t="s">
        <v>19</v>
      </c>
      <c r="AZ18" s="91" t="s">
        <v>153</v>
      </c>
      <c r="BA18" s="147" t="s">
        <v>177</v>
      </c>
      <c r="BB18" s="91" t="s">
        <v>153</v>
      </c>
      <c r="BC18" s="147" t="s">
        <v>186</v>
      </c>
      <c r="BD18" s="91" t="s">
        <v>153</v>
      </c>
      <c r="BE18" s="147" t="s">
        <v>177</v>
      </c>
      <c r="BF18" s="91" t="s">
        <v>153</v>
      </c>
      <c r="BG18" s="147" t="s">
        <v>177</v>
      </c>
      <c r="BH18" s="91" t="s">
        <v>153</v>
      </c>
      <c r="BI18" s="147" t="s">
        <v>180</v>
      </c>
      <c r="BJ18" s="91" t="s">
        <v>153</v>
      </c>
      <c r="BK18" s="147" t="s">
        <v>180</v>
      </c>
      <c r="BL18" s="91" t="s">
        <v>153</v>
      </c>
      <c r="BM18" s="147" t="s">
        <v>177</v>
      </c>
      <c r="BN18" s="91" t="s">
        <v>153</v>
      </c>
      <c r="BO18" s="147" t="s">
        <v>178</v>
      </c>
      <c r="BP18" s="91" t="s">
        <v>153</v>
      </c>
      <c r="BQ18" s="147" t="s">
        <v>177</v>
      </c>
      <c r="BR18" s="91" t="s">
        <v>152</v>
      </c>
      <c r="BS18" s="18" t="s">
        <v>237</v>
      </c>
      <c r="BU18" s="13" t="s">
        <v>19</v>
      </c>
      <c r="BV18" s="91" t="s">
        <v>153</v>
      </c>
      <c r="BW18" s="91" t="s">
        <v>177</v>
      </c>
      <c r="BX18" s="91" t="s">
        <v>153</v>
      </c>
      <c r="BY18" s="91" t="s">
        <v>186</v>
      </c>
      <c r="BZ18" s="91" t="s">
        <v>153</v>
      </c>
      <c r="CA18" s="91" t="s">
        <v>177</v>
      </c>
      <c r="CB18" s="91" t="s">
        <v>153</v>
      </c>
      <c r="CC18" s="91" t="s">
        <v>177</v>
      </c>
      <c r="CD18" s="91" t="s">
        <v>153</v>
      </c>
      <c r="CE18" s="91" t="s">
        <v>180</v>
      </c>
      <c r="CF18" s="91" t="s">
        <v>153</v>
      </c>
      <c r="CG18" s="91" t="s">
        <v>180</v>
      </c>
      <c r="CH18" s="91" t="s">
        <v>153</v>
      </c>
      <c r="CI18" s="91" t="s">
        <v>177</v>
      </c>
      <c r="CJ18" s="91" t="s">
        <v>153</v>
      </c>
      <c r="CK18" s="91" t="s">
        <v>178</v>
      </c>
      <c r="CL18" s="91" t="s">
        <v>153</v>
      </c>
      <c r="CM18" s="91" t="s">
        <v>177</v>
      </c>
      <c r="CN18" s="91" t="s">
        <v>153</v>
      </c>
      <c r="CO18" t="s">
        <v>179</v>
      </c>
    </row>
    <row r="19" spans="2:93" ht="21" x14ac:dyDescent="0.35">
      <c r="B19" s="88" t="s">
        <v>21</v>
      </c>
      <c r="D19" s="13" t="s">
        <v>21</v>
      </c>
      <c r="E19" s="91" t="s">
        <v>153</v>
      </c>
      <c r="F19" s="147" t="s">
        <v>179</v>
      </c>
      <c r="G19" s="91" t="s">
        <v>153</v>
      </c>
      <c r="H19" s="147" t="s">
        <v>179</v>
      </c>
      <c r="I19" s="91" t="s">
        <v>153</v>
      </c>
      <c r="J19" s="147" t="s">
        <v>179</v>
      </c>
      <c r="K19" s="91" t="s">
        <v>153</v>
      </c>
      <c r="L19" s="147" t="s">
        <v>179</v>
      </c>
      <c r="M19" s="91" t="s">
        <v>153</v>
      </c>
      <c r="N19" s="147" t="s">
        <v>179</v>
      </c>
      <c r="O19" s="91" t="s">
        <v>153</v>
      </c>
      <c r="P19" s="147" t="s">
        <v>179</v>
      </c>
      <c r="Q19" s="91" t="s">
        <v>153</v>
      </c>
      <c r="R19" s="147" t="s">
        <v>179</v>
      </c>
      <c r="S19" s="91" t="s">
        <v>153</v>
      </c>
      <c r="T19" s="147" t="s">
        <v>179</v>
      </c>
      <c r="U19" s="91" t="s">
        <v>153</v>
      </c>
      <c r="V19" s="147" t="s">
        <v>179</v>
      </c>
      <c r="W19" s="91" t="s">
        <v>152</v>
      </c>
      <c r="X19" s="18" t="s">
        <v>182</v>
      </c>
      <c r="AA19" s="13" t="s">
        <v>21</v>
      </c>
      <c r="AB19" s="91" t="s">
        <v>153</v>
      </c>
      <c r="AC19" s="147" t="s">
        <v>177</v>
      </c>
      <c r="AD19" s="91" t="s">
        <v>153</v>
      </c>
      <c r="AE19" s="147" t="s">
        <v>179</v>
      </c>
      <c r="AF19" t="s">
        <v>179</v>
      </c>
      <c r="AG19" t="s">
        <v>21</v>
      </c>
      <c r="AH19" s="91" t="s">
        <v>153</v>
      </c>
      <c r="AI19" s="147" t="s">
        <v>177</v>
      </c>
      <c r="AJ19" s="91" t="s">
        <v>153</v>
      </c>
      <c r="AK19" s="147" t="s">
        <v>177</v>
      </c>
      <c r="AL19" s="91" t="s">
        <v>153</v>
      </c>
      <c r="AM19" s="147" t="s">
        <v>180</v>
      </c>
      <c r="AN19" s="91" t="s">
        <v>153</v>
      </c>
      <c r="AO19" s="147" t="s">
        <v>180</v>
      </c>
      <c r="AP19" s="91" t="s">
        <v>153</v>
      </c>
      <c r="AQ19" s="147" t="s">
        <v>177</v>
      </c>
      <c r="AR19" s="91" t="s">
        <v>153</v>
      </c>
      <c r="AS19" s="147" t="s">
        <v>178</v>
      </c>
      <c r="AT19" s="91" t="s">
        <v>153</v>
      </c>
      <c r="AU19" s="147" t="s">
        <v>177</v>
      </c>
      <c r="AV19" s="91" t="s">
        <v>152</v>
      </c>
      <c r="AW19" s="18" t="s">
        <v>182</v>
      </c>
      <c r="AY19" s="13" t="s">
        <v>21</v>
      </c>
      <c r="AZ19" s="91" t="s">
        <v>153</v>
      </c>
      <c r="BA19" s="147" t="s">
        <v>177</v>
      </c>
      <c r="BB19" s="91" t="s">
        <v>153</v>
      </c>
      <c r="BC19" s="147" t="s">
        <v>179</v>
      </c>
      <c r="BD19" s="91" t="s">
        <v>153</v>
      </c>
      <c r="BE19" s="147" t="s">
        <v>177</v>
      </c>
      <c r="BF19" s="91" t="s">
        <v>153</v>
      </c>
      <c r="BG19" s="147" t="s">
        <v>177</v>
      </c>
      <c r="BH19" s="91" t="s">
        <v>153</v>
      </c>
      <c r="BI19" s="147" t="s">
        <v>180</v>
      </c>
      <c r="BJ19" s="91" t="s">
        <v>153</v>
      </c>
      <c r="BK19" s="147" t="s">
        <v>180</v>
      </c>
      <c r="BL19" s="91" t="s">
        <v>153</v>
      </c>
      <c r="BM19" s="147" t="s">
        <v>177</v>
      </c>
      <c r="BN19" s="91" t="s">
        <v>153</v>
      </c>
      <c r="BO19" s="147" t="s">
        <v>178</v>
      </c>
      <c r="BP19" s="91" t="s">
        <v>153</v>
      </c>
      <c r="BQ19" s="147" t="s">
        <v>177</v>
      </c>
      <c r="BR19" s="91" t="s">
        <v>152</v>
      </c>
      <c r="BS19" s="18" t="s">
        <v>182</v>
      </c>
      <c r="BU19" s="13" t="s">
        <v>21</v>
      </c>
      <c r="BV19" s="91" t="s">
        <v>153</v>
      </c>
      <c r="BW19" s="91" t="s">
        <v>177</v>
      </c>
      <c r="BX19" s="91" t="s">
        <v>153</v>
      </c>
      <c r="BY19" s="91" t="s">
        <v>179</v>
      </c>
      <c r="BZ19" s="91" t="s">
        <v>153</v>
      </c>
      <c r="CA19" s="91" t="s">
        <v>177</v>
      </c>
      <c r="CB19" s="91" t="s">
        <v>153</v>
      </c>
      <c r="CC19" s="91" t="s">
        <v>177</v>
      </c>
      <c r="CD19" s="91" t="s">
        <v>153</v>
      </c>
      <c r="CE19" s="91" t="s">
        <v>180</v>
      </c>
      <c r="CF19" s="91" t="s">
        <v>153</v>
      </c>
      <c r="CG19" s="91" t="s">
        <v>180</v>
      </c>
      <c r="CH19" s="91" t="s">
        <v>153</v>
      </c>
      <c r="CI19" s="91" t="s">
        <v>177</v>
      </c>
      <c r="CJ19" s="91" t="s">
        <v>153</v>
      </c>
      <c r="CK19" s="91" t="s">
        <v>178</v>
      </c>
      <c r="CL19" s="91" t="s">
        <v>153</v>
      </c>
      <c r="CM19" s="91" t="s">
        <v>177</v>
      </c>
      <c r="CN19" s="91" t="s">
        <v>152</v>
      </c>
      <c r="CO19" t="s">
        <v>182</v>
      </c>
    </row>
    <row r="20" spans="2:93" ht="21" x14ac:dyDescent="0.35">
      <c r="B20" s="88" t="s">
        <v>44</v>
      </c>
      <c r="D20" s="13" t="s">
        <v>44</v>
      </c>
      <c r="E20" s="91" t="s">
        <v>153</v>
      </c>
      <c r="F20" s="147"/>
      <c r="G20" s="91" t="s">
        <v>153</v>
      </c>
      <c r="I20" s="91" t="s">
        <v>153</v>
      </c>
      <c r="K20" s="91"/>
      <c r="L20" s="147"/>
      <c r="M20" s="91"/>
      <c r="N20" s="147"/>
      <c r="O20" s="91"/>
      <c r="P20" s="147"/>
      <c r="Q20" s="91" t="s">
        <v>152</v>
      </c>
      <c r="R20" s="147"/>
      <c r="S20" s="91"/>
      <c r="T20" s="147"/>
      <c r="U20" s="91"/>
      <c r="V20" s="147"/>
      <c r="W20" s="91"/>
      <c r="AA20" s="13" t="s">
        <v>44</v>
      </c>
      <c r="AB20" s="91" t="s">
        <v>153</v>
      </c>
      <c r="AC20" s="147" t="s">
        <v>184</v>
      </c>
      <c r="AD20" s="91" t="s">
        <v>153</v>
      </c>
      <c r="AE20" s="148" t="s">
        <v>186</v>
      </c>
      <c r="AF20"/>
      <c r="AG20" t="s">
        <v>44</v>
      </c>
      <c r="AH20" s="91" t="s">
        <v>153</v>
      </c>
      <c r="AI20" s="148" t="s">
        <v>184</v>
      </c>
      <c r="AJ20" s="91"/>
      <c r="AK20" s="147"/>
      <c r="AL20" s="91"/>
      <c r="AM20" s="147"/>
      <c r="AN20" s="91"/>
      <c r="AO20" s="147"/>
      <c r="AP20" s="91" t="s">
        <v>152</v>
      </c>
      <c r="AQ20" s="147"/>
      <c r="AR20" s="91"/>
      <c r="AS20" s="147"/>
      <c r="AT20" s="91"/>
      <c r="AU20" s="147"/>
      <c r="AV20" s="91"/>
      <c r="AY20" s="13" t="s">
        <v>44</v>
      </c>
      <c r="AZ20" s="91" t="s">
        <v>153</v>
      </c>
      <c r="BA20" s="147" t="s">
        <v>184</v>
      </c>
      <c r="BB20" s="91" t="s">
        <v>153</v>
      </c>
      <c r="BC20" s="148" t="s">
        <v>186</v>
      </c>
      <c r="BD20" s="91" t="s">
        <v>153</v>
      </c>
      <c r="BE20" s="148" t="s">
        <v>184</v>
      </c>
      <c r="BF20" s="91"/>
      <c r="BG20" s="147"/>
      <c r="BH20" s="91"/>
      <c r="BI20" s="147"/>
      <c r="BJ20" s="91"/>
      <c r="BK20" s="147"/>
      <c r="BL20" s="91" t="s">
        <v>152</v>
      </c>
      <c r="BM20" s="147"/>
      <c r="BN20" s="91"/>
      <c r="BO20" s="147"/>
      <c r="BP20" s="91"/>
      <c r="BQ20" s="147"/>
      <c r="BR20" s="91"/>
      <c r="BU20" s="13" t="s">
        <v>44</v>
      </c>
      <c r="BV20" s="91" t="s">
        <v>153</v>
      </c>
      <c r="BW20" s="91" t="s">
        <v>184</v>
      </c>
      <c r="BX20" s="91" t="s">
        <v>153</v>
      </c>
      <c r="BY20" s="91" t="s">
        <v>186</v>
      </c>
      <c r="BZ20" s="91" t="s">
        <v>153</v>
      </c>
      <c r="CA20" s="91" t="s">
        <v>184</v>
      </c>
      <c r="CB20" s="91"/>
      <c r="CC20" s="91"/>
      <c r="CD20" s="91"/>
      <c r="CE20" s="91"/>
      <c r="CF20" s="91"/>
      <c r="CG20" s="91"/>
      <c r="CH20" s="91" t="s">
        <v>152</v>
      </c>
      <c r="CI20" s="91"/>
      <c r="CJ20" s="91"/>
      <c r="CK20" s="91"/>
      <c r="CL20" s="91"/>
      <c r="CM20" s="91"/>
      <c r="CN20" s="91"/>
    </row>
    <row r="21" spans="2:93" ht="21" x14ac:dyDescent="0.35">
      <c r="B21" s="88" t="s">
        <v>26</v>
      </c>
      <c r="D21" s="13" t="s">
        <v>26</v>
      </c>
      <c r="E21" s="91" t="s">
        <v>153</v>
      </c>
      <c r="F21" s="147" t="s">
        <v>179</v>
      </c>
      <c r="G21" s="91" t="s">
        <v>153</v>
      </c>
      <c r="H21" s="18" t="s">
        <v>179</v>
      </c>
      <c r="I21" s="91" t="s">
        <v>153</v>
      </c>
      <c r="J21" s="18" t="s">
        <v>179</v>
      </c>
      <c r="K21" s="91" t="s">
        <v>153</v>
      </c>
      <c r="L21" s="18" t="s">
        <v>179</v>
      </c>
      <c r="M21" s="91" t="s">
        <v>153</v>
      </c>
      <c r="N21" s="18" t="s">
        <v>179</v>
      </c>
      <c r="O21" s="91" t="s">
        <v>153</v>
      </c>
      <c r="P21" s="18" t="s">
        <v>236</v>
      </c>
      <c r="Q21" s="91" t="s">
        <v>152</v>
      </c>
      <c r="R21" s="18" t="s">
        <v>182</v>
      </c>
      <c r="S21" s="91" t="s">
        <v>190</v>
      </c>
      <c r="T21" s="18" t="s">
        <v>191</v>
      </c>
      <c r="U21" s="91" t="s">
        <v>153</v>
      </c>
      <c r="V21" s="147" t="s">
        <v>179</v>
      </c>
      <c r="W21" s="91" t="s">
        <v>190</v>
      </c>
      <c r="X21" s="18" t="s">
        <v>191</v>
      </c>
      <c r="AA21" s="13" t="s">
        <v>26</v>
      </c>
      <c r="AB21" s="91" t="s">
        <v>153</v>
      </c>
      <c r="AC21" s="147" t="s">
        <v>179</v>
      </c>
      <c r="AD21" s="91" t="s">
        <v>153</v>
      </c>
      <c r="AE21" s="18" t="s">
        <v>179</v>
      </c>
      <c r="AF21" t="s">
        <v>179</v>
      </c>
      <c r="AG21" t="s">
        <v>26</v>
      </c>
      <c r="AH21" s="91" t="s">
        <v>153</v>
      </c>
      <c r="AI21" s="18" t="s">
        <v>179</v>
      </c>
      <c r="AJ21" s="91" t="s">
        <v>153</v>
      </c>
      <c r="AK21" s="18" t="s">
        <v>179</v>
      </c>
      <c r="AL21" s="91" t="s">
        <v>153</v>
      </c>
      <c r="AM21" s="18" t="s">
        <v>179</v>
      </c>
      <c r="AN21" s="91" t="s">
        <v>153</v>
      </c>
      <c r="AO21" s="18" t="s">
        <v>236</v>
      </c>
      <c r="AP21" s="91" t="s">
        <v>152</v>
      </c>
      <c r="AQ21" s="18" t="s">
        <v>182</v>
      </c>
      <c r="AR21" s="91" t="s">
        <v>190</v>
      </c>
      <c r="AS21" s="18" t="s">
        <v>191</v>
      </c>
      <c r="AT21" s="91" t="s">
        <v>153</v>
      </c>
      <c r="AU21" s="147" t="s">
        <v>179</v>
      </c>
      <c r="AV21" s="91" t="s">
        <v>190</v>
      </c>
      <c r="AW21" s="18" t="s">
        <v>191</v>
      </c>
      <c r="AY21" s="13" t="s">
        <v>26</v>
      </c>
      <c r="AZ21" s="91" t="s">
        <v>153</v>
      </c>
      <c r="BA21" s="147" t="s">
        <v>179</v>
      </c>
      <c r="BB21" s="91" t="s">
        <v>153</v>
      </c>
      <c r="BC21" s="18" t="s">
        <v>179</v>
      </c>
      <c r="BD21" s="91" t="s">
        <v>153</v>
      </c>
      <c r="BE21" s="18" t="s">
        <v>179</v>
      </c>
      <c r="BF21" s="91" t="s">
        <v>153</v>
      </c>
      <c r="BG21" s="18" t="s">
        <v>179</v>
      </c>
      <c r="BH21" s="91" t="s">
        <v>153</v>
      </c>
      <c r="BI21" s="18" t="s">
        <v>179</v>
      </c>
      <c r="BJ21" s="91" t="s">
        <v>153</v>
      </c>
      <c r="BK21" s="18" t="s">
        <v>236</v>
      </c>
      <c r="BL21" s="91" t="s">
        <v>152</v>
      </c>
      <c r="BM21" s="18" t="s">
        <v>182</v>
      </c>
      <c r="BN21" s="91" t="s">
        <v>152</v>
      </c>
      <c r="BO21" s="147"/>
      <c r="BP21" s="91" t="s">
        <v>153</v>
      </c>
      <c r="BQ21" s="147" t="s">
        <v>179</v>
      </c>
      <c r="BR21" s="91" t="s">
        <v>190</v>
      </c>
      <c r="BS21" t="s">
        <v>191</v>
      </c>
      <c r="BU21" s="13" t="s">
        <v>26</v>
      </c>
      <c r="BV21" s="91" t="s">
        <v>153</v>
      </c>
      <c r="BW21" s="91"/>
      <c r="BX21" s="91" t="s">
        <v>153</v>
      </c>
      <c r="BY21" s="91"/>
      <c r="BZ21" s="91" t="s">
        <v>153</v>
      </c>
      <c r="CA21" s="91"/>
      <c r="CB21" s="91"/>
      <c r="CC21" s="91"/>
      <c r="CD21" s="91" t="s">
        <v>153</v>
      </c>
      <c r="CE21" s="91"/>
      <c r="CF21" s="91" t="s">
        <v>152</v>
      </c>
      <c r="CG21" s="91"/>
      <c r="CH21" s="91" t="s">
        <v>152</v>
      </c>
      <c r="CI21" s="91"/>
      <c r="CJ21" s="91" t="s">
        <v>152</v>
      </c>
      <c r="CK21" s="91"/>
      <c r="CL21" s="91" t="s">
        <v>153</v>
      </c>
      <c r="CM21" s="91"/>
      <c r="CN21" s="91"/>
    </row>
    <row r="22" spans="2:93" ht="21" x14ac:dyDescent="0.35">
      <c r="B22" s="88" t="s">
        <v>51</v>
      </c>
      <c r="D22" s="13" t="s">
        <v>51</v>
      </c>
      <c r="E22" s="91" t="s">
        <v>153</v>
      </c>
      <c r="F22" s="147"/>
      <c r="G22" s="91" t="s">
        <v>153</v>
      </c>
      <c r="I22" s="91" t="s">
        <v>153</v>
      </c>
      <c r="K22" s="91"/>
      <c r="L22" s="147"/>
      <c r="M22" s="91" t="s">
        <v>153</v>
      </c>
      <c r="O22" s="91" t="s">
        <v>152</v>
      </c>
      <c r="P22" s="147"/>
      <c r="Q22" s="91" t="s">
        <v>194</v>
      </c>
      <c r="S22" s="91" t="s">
        <v>153</v>
      </c>
      <c r="U22" s="91" t="s">
        <v>153</v>
      </c>
      <c r="W22" s="91" t="s">
        <v>190</v>
      </c>
      <c r="AA22" s="13" t="s">
        <v>51</v>
      </c>
      <c r="AB22" s="91" t="s">
        <v>153</v>
      </c>
      <c r="AC22" s="147" t="s">
        <v>177</v>
      </c>
      <c r="AD22" s="91" t="s">
        <v>153</v>
      </c>
      <c r="AE22" s="148" t="s">
        <v>179</v>
      </c>
      <c r="AF22"/>
      <c r="AG22" t="s">
        <v>51</v>
      </c>
      <c r="AH22" s="91" t="s">
        <v>153</v>
      </c>
      <c r="AI22" s="148" t="s">
        <v>177</v>
      </c>
      <c r="AJ22" s="91"/>
      <c r="AK22" s="147"/>
      <c r="AL22" s="91" t="s">
        <v>153</v>
      </c>
      <c r="AM22" s="148" t="s">
        <v>180</v>
      </c>
      <c r="AN22" s="91" t="s">
        <v>152</v>
      </c>
      <c r="AO22" s="147"/>
      <c r="AP22" s="91" t="s">
        <v>194</v>
      </c>
      <c r="AQ22" s="148" t="s">
        <v>193</v>
      </c>
      <c r="AR22" s="91" t="s">
        <v>153</v>
      </c>
      <c r="AS22" s="148" t="s">
        <v>178</v>
      </c>
      <c r="AT22" s="91" t="s">
        <v>153</v>
      </c>
      <c r="AU22" s="148" t="s">
        <v>177</v>
      </c>
      <c r="AV22" s="91" t="s">
        <v>190</v>
      </c>
      <c r="AW22" t="s">
        <v>188</v>
      </c>
      <c r="AY22" s="13" t="s">
        <v>51</v>
      </c>
      <c r="AZ22" s="91" t="s">
        <v>153</v>
      </c>
      <c r="BA22" s="147" t="s">
        <v>177</v>
      </c>
      <c r="BB22" s="91" t="s">
        <v>153</v>
      </c>
      <c r="BC22" s="148" t="s">
        <v>179</v>
      </c>
      <c r="BD22" s="91" t="s">
        <v>153</v>
      </c>
      <c r="BE22" s="148" t="s">
        <v>177</v>
      </c>
      <c r="BF22" s="91"/>
      <c r="BG22" s="147"/>
      <c r="BH22" s="91" t="s">
        <v>153</v>
      </c>
      <c r="BI22" s="148" t="s">
        <v>180</v>
      </c>
      <c r="BJ22" s="91" t="s">
        <v>152</v>
      </c>
      <c r="BK22" s="147"/>
      <c r="BL22" s="91" t="s">
        <v>194</v>
      </c>
      <c r="BM22" s="148" t="s">
        <v>193</v>
      </c>
      <c r="BN22" s="91" t="s">
        <v>153</v>
      </c>
      <c r="BO22" s="148" t="s">
        <v>178</v>
      </c>
      <c r="BP22" s="91" t="s">
        <v>153</v>
      </c>
      <c r="BQ22" s="148" t="s">
        <v>177</v>
      </c>
      <c r="BR22" s="91" t="s">
        <v>190</v>
      </c>
      <c r="BS22" t="s">
        <v>188</v>
      </c>
      <c r="BU22" s="13" t="s">
        <v>51</v>
      </c>
      <c r="BV22" s="91" t="s">
        <v>153</v>
      </c>
      <c r="BW22" s="91" t="s">
        <v>177</v>
      </c>
      <c r="BX22" s="91" t="s">
        <v>153</v>
      </c>
      <c r="BY22" s="91" t="s">
        <v>179</v>
      </c>
      <c r="BZ22" s="91" t="s">
        <v>153</v>
      </c>
      <c r="CA22" s="91" t="s">
        <v>177</v>
      </c>
      <c r="CB22" s="91"/>
      <c r="CC22" s="91"/>
      <c r="CD22" s="91" t="s">
        <v>153</v>
      </c>
      <c r="CE22" s="91" t="s">
        <v>180</v>
      </c>
      <c r="CF22" s="91" t="s">
        <v>152</v>
      </c>
      <c r="CG22" s="91"/>
      <c r="CH22" s="91" t="s">
        <v>194</v>
      </c>
      <c r="CI22" s="91" t="s">
        <v>193</v>
      </c>
      <c r="CJ22" s="91" t="s">
        <v>153</v>
      </c>
      <c r="CK22" s="91" t="s">
        <v>178</v>
      </c>
      <c r="CL22" s="91" t="s">
        <v>153</v>
      </c>
      <c r="CM22" s="91" t="s">
        <v>177</v>
      </c>
      <c r="CN22" s="91" t="s">
        <v>190</v>
      </c>
      <c r="CO22" t="s">
        <v>188</v>
      </c>
    </row>
    <row r="23" spans="2:93" ht="21" x14ac:dyDescent="0.35">
      <c r="B23" s="88" t="s">
        <v>32</v>
      </c>
      <c r="D23" s="13" t="s">
        <v>32</v>
      </c>
      <c r="E23" s="91" t="s">
        <v>153</v>
      </c>
      <c r="F23" s="147" t="s">
        <v>179</v>
      </c>
      <c r="G23" s="91" t="s">
        <v>153</v>
      </c>
      <c r="H23" s="147" t="s">
        <v>179</v>
      </c>
      <c r="I23" s="91" t="s">
        <v>153</v>
      </c>
      <c r="J23" s="147" t="s">
        <v>179</v>
      </c>
      <c r="K23" s="91" t="s">
        <v>152</v>
      </c>
      <c r="L23" s="147" t="s">
        <v>237</v>
      </c>
      <c r="M23" s="91" t="s">
        <v>153</v>
      </c>
      <c r="N23" s="147" t="s">
        <v>179</v>
      </c>
      <c r="O23" s="91" t="s">
        <v>152</v>
      </c>
      <c r="P23" s="147" t="s">
        <v>182</v>
      </c>
      <c r="Q23" s="91" t="s">
        <v>153</v>
      </c>
      <c r="R23" s="147" t="s">
        <v>179</v>
      </c>
      <c r="S23" s="91" t="s">
        <v>153</v>
      </c>
      <c r="T23" s="147" t="s">
        <v>179</v>
      </c>
      <c r="U23" s="91" t="s">
        <v>190</v>
      </c>
      <c r="V23" s="147" t="s">
        <v>191</v>
      </c>
      <c r="W23" s="91" t="s">
        <v>190</v>
      </c>
      <c r="X23" s="18" t="s">
        <v>191</v>
      </c>
      <c r="AA23" s="13" t="s">
        <v>32</v>
      </c>
      <c r="AB23" s="91" t="s">
        <v>153</v>
      </c>
      <c r="AC23" s="147" t="s">
        <v>177</v>
      </c>
      <c r="AD23" s="91" t="s">
        <v>153</v>
      </c>
      <c r="AE23" s="147" t="s">
        <v>179</v>
      </c>
      <c r="AF23" t="s">
        <v>179</v>
      </c>
      <c r="AG23" t="s">
        <v>32</v>
      </c>
      <c r="AH23" s="91" t="s">
        <v>153</v>
      </c>
      <c r="AI23" s="147" t="s">
        <v>177</v>
      </c>
      <c r="AJ23" s="91" t="s">
        <v>152</v>
      </c>
      <c r="AK23" s="147" t="s">
        <v>181</v>
      </c>
      <c r="AL23" s="91" t="s">
        <v>153</v>
      </c>
      <c r="AM23" s="147" t="s">
        <v>180</v>
      </c>
      <c r="AN23" s="91" t="s">
        <v>152</v>
      </c>
      <c r="AO23" s="147" t="s">
        <v>189</v>
      </c>
      <c r="AP23" s="91" t="s">
        <v>153</v>
      </c>
      <c r="AQ23" s="147" t="s">
        <v>177</v>
      </c>
      <c r="AR23" s="91" t="s">
        <v>153</v>
      </c>
      <c r="AS23" s="147" t="s">
        <v>178</v>
      </c>
      <c r="AT23" s="91" t="s">
        <v>190</v>
      </c>
      <c r="AU23" s="147" t="s">
        <v>188</v>
      </c>
      <c r="AV23" s="91" t="s">
        <v>190</v>
      </c>
      <c r="AW23" s="18" t="s">
        <v>188</v>
      </c>
      <c r="AY23" s="13" t="s">
        <v>32</v>
      </c>
      <c r="AZ23" s="91" t="s">
        <v>153</v>
      </c>
      <c r="BA23" s="147" t="s">
        <v>177</v>
      </c>
      <c r="BB23" s="91" t="s">
        <v>153</v>
      </c>
      <c r="BC23" s="147" t="s">
        <v>179</v>
      </c>
      <c r="BD23" s="91" t="s">
        <v>153</v>
      </c>
      <c r="BE23" s="147" t="s">
        <v>177</v>
      </c>
      <c r="BF23" s="91" t="s">
        <v>152</v>
      </c>
      <c r="BG23" s="147" t="s">
        <v>181</v>
      </c>
      <c r="BH23" s="91" t="s">
        <v>153</v>
      </c>
      <c r="BI23" s="147" t="s">
        <v>180</v>
      </c>
      <c r="BJ23" s="91" t="s">
        <v>152</v>
      </c>
      <c r="BK23" s="147" t="s">
        <v>189</v>
      </c>
      <c r="BL23" s="91" t="s">
        <v>153</v>
      </c>
      <c r="BM23" s="147" t="s">
        <v>177</v>
      </c>
      <c r="BN23" s="91" t="s">
        <v>153</v>
      </c>
      <c r="BO23" s="147" t="s">
        <v>178</v>
      </c>
      <c r="BP23" s="91" t="s">
        <v>190</v>
      </c>
      <c r="BQ23" s="147" t="s">
        <v>188</v>
      </c>
      <c r="BR23" s="91" t="s">
        <v>190</v>
      </c>
      <c r="BS23" s="18" t="s">
        <v>188</v>
      </c>
      <c r="BU23" s="13" t="s">
        <v>32</v>
      </c>
      <c r="BV23" s="91" t="s">
        <v>153</v>
      </c>
      <c r="BW23" s="91" t="s">
        <v>177</v>
      </c>
      <c r="BX23" s="91" t="s">
        <v>153</v>
      </c>
      <c r="BY23" s="91" t="s">
        <v>179</v>
      </c>
      <c r="BZ23" s="91" t="s">
        <v>153</v>
      </c>
      <c r="CA23" s="91" t="s">
        <v>177</v>
      </c>
      <c r="CB23" s="91" t="s">
        <v>152</v>
      </c>
      <c r="CC23" s="91" t="s">
        <v>181</v>
      </c>
      <c r="CD23" s="91" t="s">
        <v>153</v>
      </c>
      <c r="CE23" s="91" t="s">
        <v>180</v>
      </c>
      <c r="CF23" s="91" t="s">
        <v>152</v>
      </c>
      <c r="CG23" s="91" t="s">
        <v>189</v>
      </c>
      <c r="CH23" s="91" t="s">
        <v>153</v>
      </c>
      <c r="CI23" s="91" t="s">
        <v>177</v>
      </c>
      <c r="CJ23" s="91" t="s">
        <v>153</v>
      </c>
      <c r="CK23" s="91" t="s">
        <v>178</v>
      </c>
      <c r="CL23" s="91" t="s">
        <v>190</v>
      </c>
      <c r="CM23" s="91" t="s">
        <v>188</v>
      </c>
      <c r="CN23" s="91" t="s">
        <v>190</v>
      </c>
      <c r="CO23" t="s">
        <v>188</v>
      </c>
    </row>
    <row r="24" spans="2:93" ht="21" x14ac:dyDescent="0.35">
      <c r="B24" s="88" t="s">
        <v>60</v>
      </c>
      <c r="D24" s="13" t="s">
        <v>60</v>
      </c>
      <c r="E24" s="91" t="s">
        <v>153</v>
      </c>
      <c r="F24" s="148" t="s">
        <v>179</v>
      </c>
      <c r="G24" s="91" t="s">
        <v>153</v>
      </c>
      <c r="H24" s="147" t="s">
        <v>179</v>
      </c>
      <c r="I24" s="91" t="s">
        <v>152</v>
      </c>
      <c r="J24" s="164" t="s">
        <v>179</v>
      </c>
      <c r="K24" s="91" t="s">
        <v>153</v>
      </c>
      <c r="L24" s="148" t="s">
        <v>179</v>
      </c>
      <c r="M24" s="91" t="s">
        <v>152</v>
      </c>
      <c r="N24" s="164" t="s">
        <v>179</v>
      </c>
      <c r="O24" s="91" t="s">
        <v>152</v>
      </c>
      <c r="P24" s="164" t="s">
        <v>191</v>
      </c>
      <c r="Q24" s="91" t="s">
        <v>153</v>
      </c>
      <c r="R24" s="147" t="s">
        <v>179</v>
      </c>
      <c r="S24" s="91" t="s">
        <v>153</v>
      </c>
      <c r="T24" s="147" t="s">
        <v>179</v>
      </c>
      <c r="U24" s="91" t="s">
        <v>153</v>
      </c>
      <c r="V24" s="147" t="s">
        <v>179</v>
      </c>
      <c r="W24" s="91" t="s">
        <v>152</v>
      </c>
      <c r="X24" s="18" t="s">
        <v>182</v>
      </c>
      <c r="AA24" s="13" t="s">
        <v>60</v>
      </c>
      <c r="AB24" s="91" t="s">
        <v>153</v>
      </c>
      <c r="AC24" s="148" t="s">
        <v>177</v>
      </c>
      <c r="AD24" s="91" t="s">
        <v>153</v>
      </c>
      <c r="AE24" s="147" t="s">
        <v>179</v>
      </c>
      <c r="AF24" t="s">
        <v>179</v>
      </c>
      <c r="AG24" t="s">
        <v>60</v>
      </c>
      <c r="AH24" s="91" t="s">
        <v>152</v>
      </c>
      <c r="AI24" s="164" t="s">
        <v>179</v>
      </c>
      <c r="AJ24" s="91" t="s">
        <v>153</v>
      </c>
      <c r="AK24" s="148" t="s">
        <v>177</v>
      </c>
      <c r="AL24" s="91" t="s">
        <v>152</v>
      </c>
      <c r="AM24" s="164" t="s">
        <v>179</v>
      </c>
      <c r="AN24" s="91" t="s">
        <v>152</v>
      </c>
      <c r="AO24" s="164" t="s">
        <v>191</v>
      </c>
      <c r="AP24" s="91" t="s">
        <v>153</v>
      </c>
      <c r="AQ24" s="147" t="s">
        <v>177</v>
      </c>
      <c r="AR24" s="91" t="s">
        <v>153</v>
      </c>
      <c r="AS24" s="147" t="s">
        <v>178</v>
      </c>
      <c r="AT24" s="91" t="s">
        <v>153</v>
      </c>
      <c r="AU24" s="147" t="s">
        <v>177</v>
      </c>
      <c r="AV24" s="91" t="s">
        <v>152</v>
      </c>
      <c r="AW24" s="18" t="s">
        <v>182</v>
      </c>
      <c r="AY24" s="13" t="s">
        <v>60</v>
      </c>
      <c r="AZ24" s="91" t="s">
        <v>153</v>
      </c>
      <c r="BA24" s="148" t="s">
        <v>177</v>
      </c>
      <c r="BB24" s="91" t="s">
        <v>153</v>
      </c>
      <c r="BC24" s="147" t="s">
        <v>179</v>
      </c>
      <c r="BD24" s="91" t="s">
        <v>152</v>
      </c>
      <c r="BE24" s="148" t="s">
        <v>196</v>
      </c>
      <c r="BF24" s="91" t="s">
        <v>153</v>
      </c>
      <c r="BG24" s="148" t="s">
        <v>177</v>
      </c>
      <c r="BH24" s="91" t="s">
        <v>152</v>
      </c>
      <c r="BI24" s="148" t="s">
        <v>197</v>
      </c>
      <c r="BJ24" s="91" t="s">
        <v>152</v>
      </c>
      <c r="BK24" s="148" t="s">
        <v>189</v>
      </c>
      <c r="BL24" s="91" t="s">
        <v>153</v>
      </c>
      <c r="BM24" s="148" t="s">
        <v>177</v>
      </c>
      <c r="BN24" s="91" t="s">
        <v>153</v>
      </c>
      <c r="BO24" s="148" t="s">
        <v>178</v>
      </c>
      <c r="BP24" s="91" t="s">
        <v>153</v>
      </c>
      <c r="BQ24" s="148" t="s">
        <v>177</v>
      </c>
      <c r="BR24" s="91" t="s">
        <v>152</v>
      </c>
      <c r="BS24" t="s">
        <v>183</v>
      </c>
      <c r="BU24" s="13" t="s">
        <v>60</v>
      </c>
      <c r="BV24" s="91" t="s">
        <v>153</v>
      </c>
      <c r="BW24" s="91" t="s">
        <v>177</v>
      </c>
      <c r="BX24" s="91" t="s">
        <v>153</v>
      </c>
      <c r="BY24" s="91" t="s">
        <v>179</v>
      </c>
      <c r="BZ24" s="91" t="s">
        <v>152</v>
      </c>
      <c r="CA24" s="91" t="s">
        <v>196</v>
      </c>
      <c r="CB24" s="91" t="s">
        <v>153</v>
      </c>
      <c r="CC24" s="91" t="s">
        <v>177</v>
      </c>
      <c r="CD24" s="91" t="s">
        <v>152</v>
      </c>
      <c r="CE24" s="91" t="s">
        <v>197</v>
      </c>
      <c r="CF24" s="91" t="s">
        <v>152</v>
      </c>
      <c r="CG24" s="91" t="s">
        <v>189</v>
      </c>
      <c r="CH24" s="91" t="s">
        <v>153</v>
      </c>
      <c r="CI24" s="91" t="s">
        <v>177</v>
      </c>
      <c r="CJ24" s="91" t="s">
        <v>153</v>
      </c>
      <c r="CK24" s="91" t="s">
        <v>178</v>
      </c>
      <c r="CL24" s="91" t="s">
        <v>153</v>
      </c>
      <c r="CM24" s="91" t="s">
        <v>177</v>
      </c>
      <c r="CN24" s="91" t="s">
        <v>152</v>
      </c>
      <c r="CO24" t="s">
        <v>183</v>
      </c>
    </row>
    <row r="25" spans="2:93" ht="21" x14ac:dyDescent="0.35">
      <c r="B25" s="88" t="s">
        <v>52</v>
      </c>
      <c r="D25" s="13" t="s">
        <v>52</v>
      </c>
      <c r="E25" s="91" t="s">
        <v>153</v>
      </c>
      <c r="F25" s="147" t="s">
        <v>179</v>
      </c>
      <c r="G25" s="91" t="s">
        <v>153</v>
      </c>
      <c r="H25" s="147" t="s">
        <v>179</v>
      </c>
      <c r="I25" s="91" t="s">
        <v>152</v>
      </c>
      <c r="J25" s="18" t="s">
        <v>237</v>
      </c>
      <c r="K25" s="91" t="s">
        <v>190</v>
      </c>
      <c r="L25" s="148" t="s">
        <v>237</v>
      </c>
      <c r="M25" s="91" t="s">
        <v>153</v>
      </c>
      <c r="N25" s="147" t="s">
        <v>179</v>
      </c>
      <c r="O25" s="91" t="s">
        <v>152</v>
      </c>
      <c r="P25" s="147" t="s">
        <v>237</v>
      </c>
      <c r="Q25" s="91" t="s">
        <v>152</v>
      </c>
      <c r="R25" s="18" t="s">
        <v>237</v>
      </c>
      <c r="S25" s="91" t="s">
        <v>152</v>
      </c>
      <c r="T25" s="18" t="s">
        <v>237</v>
      </c>
      <c r="U25" s="91" t="s">
        <v>153</v>
      </c>
      <c r="V25" s="147" t="s">
        <v>179</v>
      </c>
      <c r="W25" s="91" t="s">
        <v>152</v>
      </c>
      <c r="X25" s="18" t="s">
        <v>182</v>
      </c>
      <c r="AA25" s="13" t="s">
        <v>52</v>
      </c>
      <c r="AB25" s="91" t="s">
        <v>153</v>
      </c>
      <c r="AC25" s="147" t="s">
        <v>177</v>
      </c>
      <c r="AD25" s="91" t="s">
        <v>153</v>
      </c>
      <c r="AE25" s="147" t="s">
        <v>179</v>
      </c>
      <c r="AF25" t="s">
        <v>179</v>
      </c>
      <c r="AG25" t="s">
        <v>52</v>
      </c>
      <c r="AH25" s="91" t="s">
        <v>152</v>
      </c>
      <c r="AI25" s="18" t="s">
        <v>237</v>
      </c>
      <c r="AJ25" s="91" t="s">
        <v>190</v>
      </c>
      <c r="AK25" s="148" t="s">
        <v>188</v>
      </c>
      <c r="AL25" s="91" t="s">
        <v>153</v>
      </c>
      <c r="AM25" s="147" t="s">
        <v>180</v>
      </c>
      <c r="AN25" s="91" t="s">
        <v>152</v>
      </c>
      <c r="AO25" s="147" t="s">
        <v>189</v>
      </c>
      <c r="AP25" s="91" t="s">
        <v>152</v>
      </c>
      <c r="AQ25" s="18" t="s">
        <v>237</v>
      </c>
      <c r="AR25" s="91" t="s">
        <v>152</v>
      </c>
      <c r="AS25" s="18" t="s">
        <v>237</v>
      </c>
      <c r="AT25" s="91" t="s">
        <v>153</v>
      </c>
      <c r="AU25" s="147" t="s">
        <v>177</v>
      </c>
      <c r="AV25" s="91" t="s">
        <v>152</v>
      </c>
      <c r="AW25" s="18" t="s">
        <v>182</v>
      </c>
      <c r="AY25" s="13" t="s">
        <v>52</v>
      </c>
      <c r="AZ25" s="91" t="s">
        <v>153</v>
      </c>
      <c r="BA25" s="147" t="s">
        <v>177</v>
      </c>
      <c r="BB25" s="91" t="s">
        <v>153</v>
      </c>
      <c r="BC25" s="147" t="s">
        <v>179</v>
      </c>
      <c r="BD25" s="91" t="s">
        <v>152</v>
      </c>
      <c r="BE25" s="18" t="s">
        <v>237</v>
      </c>
      <c r="BF25" s="91" t="s">
        <v>190</v>
      </c>
      <c r="BG25" s="148" t="s">
        <v>188</v>
      </c>
      <c r="BH25" s="91" t="s">
        <v>153</v>
      </c>
      <c r="BI25" s="147" t="s">
        <v>180</v>
      </c>
      <c r="BJ25" s="91" t="s">
        <v>152</v>
      </c>
      <c r="BK25" s="147" t="s">
        <v>189</v>
      </c>
      <c r="BL25" s="91" t="s">
        <v>152</v>
      </c>
      <c r="BM25" s="18" t="s">
        <v>237</v>
      </c>
      <c r="BN25" s="91" t="s">
        <v>152</v>
      </c>
      <c r="BO25" s="18" t="s">
        <v>237</v>
      </c>
      <c r="BP25" s="91" t="s">
        <v>153</v>
      </c>
      <c r="BQ25" s="147" t="s">
        <v>177</v>
      </c>
      <c r="BR25" s="91" t="s">
        <v>152</v>
      </c>
      <c r="BS25" s="18" t="s">
        <v>182</v>
      </c>
      <c r="BU25" s="13" t="s">
        <v>52</v>
      </c>
      <c r="BV25" s="91" t="s">
        <v>153</v>
      </c>
      <c r="BW25" s="91" t="s">
        <v>177</v>
      </c>
      <c r="BX25" s="91" t="s">
        <v>153</v>
      </c>
      <c r="BY25" s="91" t="s">
        <v>179</v>
      </c>
      <c r="BZ25" s="91" t="s">
        <v>152</v>
      </c>
      <c r="CA25" s="91" t="s">
        <v>181</v>
      </c>
      <c r="CB25" s="91" t="s">
        <v>190</v>
      </c>
      <c r="CC25" s="91" t="s">
        <v>188</v>
      </c>
      <c r="CD25" s="91" t="s">
        <v>153</v>
      </c>
      <c r="CE25" s="91" t="s">
        <v>180</v>
      </c>
      <c r="CF25" s="91" t="s">
        <v>152</v>
      </c>
      <c r="CG25" s="91" t="s">
        <v>189</v>
      </c>
      <c r="CH25" s="91" t="s">
        <v>152</v>
      </c>
      <c r="CI25" s="91" t="s">
        <v>181</v>
      </c>
      <c r="CJ25" s="91" t="s">
        <v>152</v>
      </c>
      <c r="CK25" s="91" t="s">
        <v>198</v>
      </c>
      <c r="CL25" s="91" t="s">
        <v>153</v>
      </c>
      <c r="CM25" s="91" t="s">
        <v>177</v>
      </c>
      <c r="CN25" s="91" t="s">
        <v>152</v>
      </c>
      <c r="CO25" t="s">
        <v>182</v>
      </c>
    </row>
    <row r="26" spans="2:93" ht="21" x14ac:dyDescent="0.35">
      <c r="B26" s="88" t="s">
        <v>36</v>
      </c>
      <c r="D26" s="13" t="s">
        <v>36</v>
      </c>
      <c r="E26" s="91" t="s">
        <v>153</v>
      </c>
      <c r="F26" s="148"/>
      <c r="G26" s="91" t="s">
        <v>153</v>
      </c>
      <c r="H26" s="147"/>
      <c r="I26" s="91" t="s">
        <v>153</v>
      </c>
      <c r="K26" s="91" t="s">
        <v>153</v>
      </c>
      <c r="M26" s="91" t="s">
        <v>153</v>
      </c>
      <c r="O26" s="91" t="s">
        <v>153</v>
      </c>
      <c r="Q26" s="91" t="s">
        <v>153</v>
      </c>
      <c r="S26" s="91" t="s">
        <v>153</v>
      </c>
      <c r="U26" s="91" t="s">
        <v>153</v>
      </c>
      <c r="W26" s="91" t="s">
        <v>153</v>
      </c>
      <c r="AA26" s="13" t="s">
        <v>36</v>
      </c>
      <c r="AB26" s="91" t="s">
        <v>153</v>
      </c>
      <c r="AC26" s="148" t="s">
        <v>177</v>
      </c>
      <c r="AD26" s="91" t="s">
        <v>153</v>
      </c>
      <c r="AE26" s="147"/>
      <c r="AF26"/>
      <c r="AG26" t="s">
        <v>36</v>
      </c>
      <c r="AH26" s="91" t="s">
        <v>153</v>
      </c>
      <c r="AI26" s="148" t="s">
        <v>184</v>
      </c>
      <c r="AJ26" s="91" t="s">
        <v>153</v>
      </c>
      <c r="AK26" s="148" t="s">
        <v>177</v>
      </c>
      <c r="AL26" s="91" t="s">
        <v>153</v>
      </c>
      <c r="AM26" s="148" t="s">
        <v>180</v>
      </c>
      <c r="AN26" s="91" t="s">
        <v>153</v>
      </c>
      <c r="AO26" s="148" t="s">
        <v>199</v>
      </c>
      <c r="AP26" s="91" t="s">
        <v>153</v>
      </c>
      <c r="AQ26" s="148" t="s">
        <v>177</v>
      </c>
      <c r="AR26" s="91" t="s">
        <v>153</v>
      </c>
      <c r="AS26" s="148" t="s">
        <v>178</v>
      </c>
      <c r="AT26" s="91" t="s">
        <v>153</v>
      </c>
      <c r="AU26" s="148" t="s">
        <v>177</v>
      </c>
      <c r="AV26" s="91" t="s">
        <v>153</v>
      </c>
      <c r="AW26" t="s">
        <v>184</v>
      </c>
      <c r="AY26" s="13" t="s">
        <v>36</v>
      </c>
      <c r="AZ26" s="91" t="s">
        <v>153</v>
      </c>
      <c r="BA26" s="148" t="s">
        <v>177</v>
      </c>
      <c r="BB26" s="91" t="s">
        <v>153</v>
      </c>
      <c r="BC26" s="147"/>
      <c r="BD26" s="91" t="s">
        <v>153</v>
      </c>
      <c r="BE26" s="148" t="s">
        <v>184</v>
      </c>
      <c r="BF26" s="91" t="s">
        <v>153</v>
      </c>
      <c r="BG26" s="148" t="s">
        <v>177</v>
      </c>
      <c r="BH26" s="91" t="s">
        <v>153</v>
      </c>
      <c r="BI26" s="148" t="s">
        <v>180</v>
      </c>
      <c r="BJ26" s="91" t="s">
        <v>153</v>
      </c>
      <c r="BK26" s="148" t="s">
        <v>199</v>
      </c>
      <c r="BL26" s="91" t="s">
        <v>153</v>
      </c>
      <c r="BM26" s="148" t="s">
        <v>177</v>
      </c>
      <c r="BN26" s="91" t="s">
        <v>153</v>
      </c>
      <c r="BO26" s="148" t="s">
        <v>178</v>
      </c>
      <c r="BP26" s="91" t="s">
        <v>153</v>
      </c>
      <c r="BQ26" s="148" t="s">
        <v>177</v>
      </c>
      <c r="BR26" s="91" t="s">
        <v>153</v>
      </c>
      <c r="BS26" t="s">
        <v>184</v>
      </c>
      <c r="BU26" s="13" t="s">
        <v>36</v>
      </c>
      <c r="BV26" s="91" t="s">
        <v>153</v>
      </c>
      <c r="BW26" s="91" t="s">
        <v>177</v>
      </c>
      <c r="BX26" s="91" t="s">
        <v>153</v>
      </c>
      <c r="BY26" s="91"/>
      <c r="BZ26" s="91" t="s">
        <v>153</v>
      </c>
      <c r="CA26" s="91" t="s">
        <v>184</v>
      </c>
      <c r="CB26" s="91" t="s">
        <v>153</v>
      </c>
      <c r="CC26" s="91" t="s">
        <v>177</v>
      </c>
      <c r="CD26" s="91" t="s">
        <v>153</v>
      </c>
      <c r="CE26" s="91" t="s">
        <v>180</v>
      </c>
      <c r="CF26" s="91" t="s">
        <v>153</v>
      </c>
      <c r="CG26" s="91" t="s">
        <v>199</v>
      </c>
      <c r="CH26" s="91" t="s">
        <v>153</v>
      </c>
      <c r="CI26" s="91" t="s">
        <v>177</v>
      </c>
      <c r="CJ26" s="91" t="s">
        <v>153</v>
      </c>
      <c r="CK26" s="91" t="s">
        <v>178</v>
      </c>
      <c r="CL26" s="91" t="s">
        <v>153</v>
      </c>
      <c r="CM26" s="91" t="s">
        <v>177</v>
      </c>
      <c r="CN26" s="91" t="s">
        <v>153</v>
      </c>
      <c r="CO26" t="s">
        <v>184</v>
      </c>
    </row>
    <row r="27" spans="2:93" ht="21" x14ac:dyDescent="0.35">
      <c r="B27" s="88" t="s">
        <v>45</v>
      </c>
      <c r="D27" s="13" t="s">
        <v>45</v>
      </c>
      <c r="E27" s="91" t="s">
        <v>153</v>
      </c>
      <c r="F27" s="148"/>
      <c r="G27" s="91" t="s">
        <v>153</v>
      </c>
      <c r="I27" s="91" t="s">
        <v>152</v>
      </c>
      <c r="K27" s="91" t="s">
        <v>153</v>
      </c>
      <c r="M27" s="91" t="s">
        <v>152</v>
      </c>
      <c r="O27" s="91" t="s">
        <v>153</v>
      </c>
      <c r="Q27" s="91" t="s">
        <v>152</v>
      </c>
      <c r="S27" s="91" t="s">
        <v>152</v>
      </c>
      <c r="U27" s="91" t="s">
        <v>153</v>
      </c>
      <c r="W27" s="91" t="s">
        <v>152</v>
      </c>
      <c r="AA27" s="13" t="s">
        <v>45</v>
      </c>
      <c r="AB27" s="91" t="s">
        <v>153</v>
      </c>
      <c r="AC27" s="148" t="s">
        <v>184</v>
      </c>
      <c r="AD27" s="91" t="s">
        <v>153</v>
      </c>
      <c r="AE27" s="148" t="s">
        <v>186</v>
      </c>
      <c r="AF27"/>
      <c r="AG27" t="s">
        <v>45</v>
      </c>
      <c r="AH27" s="91" t="s">
        <v>152</v>
      </c>
      <c r="AI27" s="148" t="s">
        <v>196</v>
      </c>
      <c r="AJ27" s="91" t="s">
        <v>153</v>
      </c>
      <c r="AK27" s="148" t="s">
        <v>202</v>
      </c>
      <c r="AL27" s="91" t="s">
        <v>152</v>
      </c>
      <c r="AM27" s="148" t="s">
        <v>197</v>
      </c>
      <c r="AN27" s="91" t="s">
        <v>153</v>
      </c>
      <c r="AO27" s="148" t="s">
        <v>199</v>
      </c>
      <c r="AP27" s="91" t="s">
        <v>152</v>
      </c>
      <c r="AQ27" s="148" t="s">
        <v>201</v>
      </c>
      <c r="AR27" s="91" t="s">
        <v>152</v>
      </c>
      <c r="AS27" s="148" t="s">
        <v>200</v>
      </c>
      <c r="AT27" s="91" t="s">
        <v>153</v>
      </c>
      <c r="AU27" s="148" t="s">
        <v>186</v>
      </c>
      <c r="AV27" s="91" t="s">
        <v>152</v>
      </c>
      <c r="AW27" t="s">
        <v>183</v>
      </c>
      <c r="AY27" s="13" t="s">
        <v>45</v>
      </c>
      <c r="AZ27" s="91" t="s">
        <v>153</v>
      </c>
      <c r="BA27" s="148" t="s">
        <v>184</v>
      </c>
      <c r="BB27" s="91" t="s">
        <v>153</v>
      </c>
      <c r="BC27" s="148" t="s">
        <v>186</v>
      </c>
      <c r="BD27" s="91" t="s">
        <v>152</v>
      </c>
      <c r="BE27" s="148" t="s">
        <v>196</v>
      </c>
      <c r="BF27" s="91" t="s">
        <v>153</v>
      </c>
      <c r="BG27" s="148" t="s">
        <v>202</v>
      </c>
      <c r="BH27" s="91" t="s">
        <v>152</v>
      </c>
      <c r="BI27" s="148" t="s">
        <v>197</v>
      </c>
      <c r="BJ27" s="91" t="s">
        <v>153</v>
      </c>
      <c r="BK27" s="148" t="s">
        <v>199</v>
      </c>
      <c r="BL27" s="91" t="s">
        <v>152</v>
      </c>
      <c r="BM27" s="148" t="s">
        <v>201</v>
      </c>
      <c r="BN27" s="91" t="s">
        <v>152</v>
      </c>
      <c r="BO27" s="148" t="s">
        <v>200</v>
      </c>
      <c r="BP27" s="91" t="s">
        <v>153</v>
      </c>
      <c r="BQ27" s="148" t="s">
        <v>186</v>
      </c>
      <c r="BR27" s="91" t="s">
        <v>152</v>
      </c>
      <c r="BS27" t="s">
        <v>183</v>
      </c>
      <c r="BU27" s="13" t="s">
        <v>45</v>
      </c>
      <c r="BV27" s="91" t="s">
        <v>153</v>
      </c>
      <c r="BW27" s="91" t="s">
        <v>184</v>
      </c>
      <c r="BX27" s="91" t="s">
        <v>153</v>
      </c>
      <c r="BY27" s="91" t="s">
        <v>186</v>
      </c>
      <c r="BZ27" s="91" t="s">
        <v>152</v>
      </c>
      <c r="CA27" s="91" t="s">
        <v>196</v>
      </c>
      <c r="CB27" s="91" t="s">
        <v>153</v>
      </c>
      <c r="CC27" s="91" t="s">
        <v>202</v>
      </c>
      <c r="CD27" s="91" t="s">
        <v>152</v>
      </c>
      <c r="CE27" s="91" t="s">
        <v>197</v>
      </c>
      <c r="CF27" s="91" t="s">
        <v>153</v>
      </c>
      <c r="CG27" s="91" t="s">
        <v>199</v>
      </c>
      <c r="CH27" s="91" t="s">
        <v>152</v>
      </c>
      <c r="CI27" s="91" t="s">
        <v>201</v>
      </c>
      <c r="CJ27" s="91" t="s">
        <v>152</v>
      </c>
      <c r="CK27" s="91" t="s">
        <v>200</v>
      </c>
      <c r="CL27" s="91" t="s">
        <v>153</v>
      </c>
      <c r="CM27" s="91" t="s">
        <v>186</v>
      </c>
      <c r="CN27" s="91" t="s">
        <v>152</v>
      </c>
      <c r="CO27" t="s">
        <v>183</v>
      </c>
    </row>
    <row r="28" spans="2:93" ht="21" x14ac:dyDescent="0.35">
      <c r="B28" s="88" t="s">
        <v>42</v>
      </c>
      <c r="D28" s="13" t="s">
        <v>42</v>
      </c>
      <c r="E28" s="91" t="s">
        <v>153</v>
      </c>
      <c r="F28" s="148" t="s">
        <v>179</v>
      </c>
      <c r="G28" s="91" t="s">
        <v>153</v>
      </c>
      <c r="H28" s="147" t="s">
        <v>179</v>
      </c>
      <c r="I28" s="91" t="s">
        <v>153</v>
      </c>
      <c r="J28" s="18" t="s">
        <v>191</v>
      </c>
      <c r="K28" s="91" t="s">
        <v>190</v>
      </c>
      <c r="L28" s="148" t="s">
        <v>237</v>
      </c>
      <c r="M28" s="91" t="s">
        <v>190</v>
      </c>
      <c r="N28" s="147" t="s">
        <v>191</v>
      </c>
      <c r="O28" s="91" t="s">
        <v>153</v>
      </c>
      <c r="P28" s="147" t="s">
        <v>179</v>
      </c>
      <c r="Q28" s="91" t="s">
        <v>153</v>
      </c>
      <c r="R28" s="147" t="s">
        <v>179</v>
      </c>
      <c r="S28" s="91" t="s">
        <v>153</v>
      </c>
      <c r="T28" s="147" t="s">
        <v>179</v>
      </c>
      <c r="U28" s="91" t="s">
        <v>190</v>
      </c>
      <c r="V28" s="147" t="s">
        <v>191</v>
      </c>
      <c r="W28" s="91" t="s">
        <v>190</v>
      </c>
      <c r="X28" t="s">
        <v>237</v>
      </c>
      <c r="AA28" s="13" t="s">
        <v>42</v>
      </c>
      <c r="AB28" s="91" t="s">
        <v>153</v>
      </c>
      <c r="AC28" s="148" t="s">
        <v>177</v>
      </c>
      <c r="AD28" s="91" t="s">
        <v>153</v>
      </c>
      <c r="AE28" s="147" t="s">
        <v>179</v>
      </c>
      <c r="AF28" t="s">
        <v>179</v>
      </c>
      <c r="AG28" t="s">
        <v>42</v>
      </c>
      <c r="AH28" s="91" t="s">
        <v>153</v>
      </c>
      <c r="AI28" s="18" t="s">
        <v>191</v>
      </c>
      <c r="AJ28" s="91" t="s">
        <v>190</v>
      </c>
      <c r="AK28" s="148" t="s">
        <v>188</v>
      </c>
      <c r="AL28" s="91" t="s">
        <v>190</v>
      </c>
      <c r="AM28" s="147" t="s">
        <v>191</v>
      </c>
      <c r="AN28" s="91" t="s">
        <v>153</v>
      </c>
      <c r="AO28" s="147" t="s">
        <v>180</v>
      </c>
      <c r="AP28" s="91" t="s">
        <v>153</v>
      </c>
      <c r="AQ28" s="147" t="s">
        <v>177</v>
      </c>
      <c r="AR28" s="91" t="s">
        <v>153</v>
      </c>
      <c r="AS28" s="147" t="s">
        <v>178</v>
      </c>
      <c r="AT28" s="91" t="s">
        <v>190</v>
      </c>
      <c r="AU28" s="147" t="s">
        <v>188</v>
      </c>
      <c r="AV28" s="91" t="s">
        <v>190</v>
      </c>
      <c r="AW28" t="s">
        <v>188</v>
      </c>
      <c r="AY28" s="13" t="s">
        <v>42</v>
      </c>
      <c r="AZ28" s="91" t="s">
        <v>153</v>
      </c>
      <c r="BA28" s="148" t="s">
        <v>177</v>
      </c>
      <c r="BB28" s="91" t="s">
        <v>153</v>
      </c>
      <c r="BC28" s="147" t="s">
        <v>179</v>
      </c>
      <c r="BD28" s="91" t="s">
        <v>153</v>
      </c>
      <c r="BE28" s="18" t="s">
        <v>191</v>
      </c>
      <c r="BF28" s="91" t="s">
        <v>190</v>
      </c>
      <c r="BG28" s="148" t="s">
        <v>188</v>
      </c>
      <c r="BH28" s="91" t="s">
        <v>190</v>
      </c>
      <c r="BI28" s="147" t="s">
        <v>191</v>
      </c>
      <c r="BJ28" s="91" t="s">
        <v>153</v>
      </c>
      <c r="BK28" s="148" t="s">
        <v>180</v>
      </c>
      <c r="BL28" s="91" t="s">
        <v>153</v>
      </c>
      <c r="BM28" s="148" t="s">
        <v>177</v>
      </c>
      <c r="BN28" s="91" t="s">
        <v>153</v>
      </c>
      <c r="BO28" s="148" t="s">
        <v>178</v>
      </c>
      <c r="BP28" s="91" t="s">
        <v>190</v>
      </c>
      <c r="BQ28" s="148" t="s">
        <v>188</v>
      </c>
      <c r="BR28" s="91" t="s">
        <v>190</v>
      </c>
      <c r="BS28" t="s">
        <v>188</v>
      </c>
      <c r="BU28" s="13" t="s">
        <v>42</v>
      </c>
      <c r="BV28" s="91" t="s">
        <v>153</v>
      </c>
      <c r="BW28" s="91" t="s">
        <v>177</v>
      </c>
      <c r="BX28" s="91" t="s">
        <v>153</v>
      </c>
      <c r="BY28" s="91" t="s">
        <v>179</v>
      </c>
      <c r="BZ28" s="91" t="s">
        <v>153</v>
      </c>
      <c r="CA28" s="91" t="s">
        <v>177</v>
      </c>
      <c r="CB28" s="91" t="s">
        <v>190</v>
      </c>
      <c r="CC28" s="91" t="s">
        <v>188</v>
      </c>
      <c r="CD28" s="91" t="s">
        <v>190</v>
      </c>
      <c r="CE28" s="91" t="s">
        <v>191</v>
      </c>
      <c r="CF28" s="91" t="s">
        <v>153</v>
      </c>
      <c r="CG28" s="91" t="s">
        <v>180</v>
      </c>
      <c r="CH28" s="91" t="s">
        <v>153</v>
      </c>
      <c r="CI28" s="91" t="s">
        <v>177</v>
      </c>
      <c r="CJ28" s="91" t="s">
        <v>153</v>
      </c>
      <c r="CK28" s="91" t="s">
        <v>178</v>
      </c>
      <c r="CL28" s="91" t="s">
        <v>190</v>
      </c>
      <c r="CM28" s="91" t="s">
        <v>188</v>
      </c>
      <c r="CN28" s="91" t="s">
        <v>190</v>
      </c>
      <c r="CO28" t="s">
        <v>188</v>
      </c>
    </row>
    <row r="29" spans="2:93" ht="21" x14ac:dyDescent="0.35">
      <c r="B29" s="88" t="s">
        <v>31</v>
      </c>
      <c r="D29" s="13" t="s">
        <v>31</v>
      </c>
      <c r="E29" s="91" t="s">
        <v>153</v>
      </c>
      <c r="F29" s="148" t="s">
        <v>179</v>
      </c>
      <c r="G29" s="91" t="s">
        <v>153</v>
      </c>
      <c r="H29" s="147" t="s">
        <v>179</v>
      </c>
      <c r="I29" s="91" t="s">
        <v>153</v>
      </c>
      <c r="J29" s="147" t="s">
        <v>179</v>
      </c>
      <c r="K29" s="91" t="s">
        <v>153</v>
      </c>
      <c r="L29" s="148" t="s">
        <v>179</v>
      </c>
      <c r="M29" s="91" t="s">
        <v>153</v>
      </c>
      <c r="N29" s="148" t="s">
        <v>179</v>
      </c>
      <c r="O29" s="91" t="s">
        <v>153</v>
      </c>
      <c r="P29" s="147" t="s">
        <v>182</v>
      </c>
      <c r="Q29" s="91" t="s">
        <v>153</v>
      </c>
      <c r="R29" s="147" t="s">
        <v>179</v>
      </c>
      <c r="S29" s="91" t="s">
        <v>153</v>
      </c>
      <c r="T29" s="147" t="s">
        <v>179</v>
      </c>
      <c r="U29" s="91" t="s">
        <v>153</v>
      </c>
      <c r="V29" s="147" t="s">
        <v>179</v>
      </c>
      <c r="W29" s="91" t="s">
        <v>153</v>
      </c>
      <c r="X29" s="18" t="s">
        <v>182</v>
      </c>
      <c r="AA29" s="13" t="s">
        <v>31</v>
      </c>
      <c r="AB29" s="91" t="s">
        <v>153</v>
      </c>
      <c r="AC29" s="148" t="s">
        <v>177</v>
      </c>
      <c r="AD29" s="91" t="s">
        <v>153</v>
      </c>
      <c r="AE29" s="147" t="s">
        <v>179</v>
      </c>
      <c r="AF29" t="s">
        <v>179</v>
      </c>
      <c r="AG29" t="s">
        <v>31</v>
      </c>
      <c r="AH29" s="91" t="s">
        <v>153</v>
      </c>
      <c r="AI29" s="147" t="s">
        <v>177</v>
      </c>
      <c r="AJ29" s="91" t="s">
        <v>153</v>
      </c>
      <c r="AK29" s="148" t="s">
        <v>177</v>
      </c>
      <c r="AL29" s="91" t="s">
        <v>153</v>
      </c>
      <c r="AM29" s="148" t="s">
        <v>180</v>
      </c>
      <c r="AN29" s="91" t="s">
        <v>153</v>
      </c>
      <c r="AO29" s="147" t="s">
        <v>180</v>
      </c>
      <c r="AP29" s="91" t="s">
        <v>153</v>
      </c>
      <c r="AQ29" s="147" t="s">
        <v>177</v>
      </c>
      <c r="AR29" s="91" t="s">
        <v>153</v>
      </c>
      <c r="AS29" s="147" t="s">
        <v>178</v>
      </c>
      <c r="AT29" s="91" t="s">
        <v>153</v>
      </c>
      <c r="AU29" s="147" t="s">
        <v>177</v>
      </c>
      <c r="AV29" s="91" t="s">
        <v>153</v>
      </c>
      <c r="AW29" s="18" t="s">
        <v>179</v>
      </c>
      <c r="AY29" s="13" t="s">
        <v>31</v>
      </c>
      <c r="AZ29" s="91" t="s">
        <v>153</v>
      </c>
      <c r="BA29" s="148" t="s">
        <v>177</v>
      </c>
      <c r="BB29" s="91" t="s">
        <v>153</v>
      </c>
      <c r="BC29" s="147" t="s">
        <v>179</v>
      </c>
      <c r="BD29" s="91" t="s">
        <v>153</v>
      </c>
      <c r="BE29" s="148" t="s">
        <v>177</v>
      </c>
      <c r="BF29" s="91" t="s">
        <v>153</v>
      </c>
      <c r="BG29" s="148" t="s">
        <v>177</v>
      </c>
      <c r="BH29" s="91" t="s">
        <v>153</v>
      </c>
      <c r="BI29" s="148" t="s">
        <v>180</v>
      </c>
      <c r="BJ29" s="91" t="s">
        <v>153</v>
      </c>
      <c r="BK29" s="148" t="s">
        <v>180</v>
      </c>
      <c r="BL29" s="91" t="s">
        <v>153</v>
      </c>
      <c r="BM29" s="148" t="s">
        <v>177</v>
      </c>
      <c r="BN29" s="91" t="s">
        <v>153</v>
      </c>
      <c r="BO29" s="148" t="s">
        <v>178</v>
      </c>
      <c r="BP29" s="91" t="s">
        <v>153</v>
      </c>
      <c r="BQ29" s="148" t="s">
        <v>177</v>
      </c>
      <c r="BR29" s="91" t="s">
        <v>153</v>
      </c>
      <c r="BS29" s="18" t="s">
        <v>179</v>
      </c>
      <c r="BU29" s="13" t="s">
        <v>31</v>
      </c>
      <c r="BV29" s="91" t="s">
        <v>153</v>
      </c>
      <c r="BW29" s="91" t="s">
        <v>177</v>
      </c>
      <c r="BX29" s="91" t="s">
        <v>153</v>
      </c>
      <c r="BY29" s="91" t="s">
        <v>179</v>
      </c>
      <c r="BZ29" s="91" t="s">
        <v>153</v>
      </c>
      <c r="CA29" s="91" t="s">
        <v>177</v>
      </c>
      <c r="CB29" s="91" t="s">
        <v>153</v>
      </c>
      <c r="CC29" s="91" t="s">
        <v>177</v>
      </c>
      <c r="CD29" s="91" t="s">
        <v>153</v>
      </c>
      <c r="CE29" s="91" t="s">
        <v>180</v>
      </c>
      <c r="CF29" s="91" t="s">
        <v>153</v>
      </c>
      <c r="CG29" s="91" t="s">
        <v>180</v>
      </c>
      <c r="CH29" s="91" t="s">
        <v>153</v>
      </c>
      <c r="CI29" s="91" t="s">
        <v>177</v>
      </c>
      <c r="CJ29" s="91" t="s">
        <v>153</v>
      </c>
      <c r="CK29" s="91" t="s">
        <v>178</v>
      </c>
      <c r="CL29" s="91" t="s">
        <v>153</v>
      </c>
      <c r="CM29" s="91" t="s">
        <v>177</v>
      </c>
      <c r="CN29" s="91" t="s">
        <v>153</v>
      </c>
      <c r="CO29" t="s">
        <v>179</v>
      </c>
    </row>
    <row r="30" spans="2:93" ht="21" x14ac:dyDescent="0.35">
      <c r="B30" s="88" t="s">
        <v>49</v>
      </c>
      <c r="D30" s="13" t="s">
        <v>49</v>
      </c>
      <c r="E30" s="91" t="s">
        <v>153</v>
      </c>
      <c r="F30" s="147" t="s">
        <v>179</v>
      </c>
      <c r="G30" s="91" t="s">
        <v>153</v>
      </c>
      <c r="H30" s="18" t="s">
        <v>179</v>
      </c>
      <c r="I30" s="91" t="s">
        <v>153</v>
      </c>
      <c r="K30" s="91" t="s">
        <v>153</v>
      </c>
      <c r="M30" s="91" t="s">
        <v>153</v>
      </c>
      <c r="N30" s="18" t="s">
        <v>179</v>
      </c>
      <c r="O30" s="91" t="s">
        <v>152</v>
      </c>
      <c r="Q30" s="91" t="s">
        <v>152</v>
      </c>
      <c r="R30" s="147"/>
      <c r="S30" s="91"/>
      <c r="T30" s="147"/>
      <c r="U30" s="91" t="s">
        <v>152</v>
      </c>
      <c r="V30" s="147" t="s">
        <v>182</v>
      </c>
      <c r="W30" s="91" t="s">
        <v>152</v>
      </c>
      <c r="X30" s="18" t="s">
        <v>182</v>
      </c>
      <c r="AA30" s="13" t="s">
        <v>49</v>
      </c>
      <c r="AB30" s="91" t="s">
        <v>153</v>
      </c>
      <c r="AC30" s="147" t="s">
        <v>177</v>
      </c>
      <c r="AD30" s="91" t="s">
        <v>153</v>
      </c>
      <c r="AE30" s="18" t="s">
        <v>179</v>
      </c>
      <c r="AF30" t="s">
        <v>179</v>
      </c>
      <c r="AG30" t="s">
        <v>49</v>
      </c>
      <c r="AH30" s="91" t="s">
        <v>153</v>
      </c>
      <c r="AI30" s="148" t="s">
        <v>177</v>
      </c>
      <c r="AJ30" s="91" t="s">
        <v>153</v>
      </c>
      <c r="AK30" s="148" t="s">
        <v>177</v>
      </c>
      <c r="AL30" s="91" t="s">
        <v>153</v>
      </c>
      <c r="AM30" s="18" t="s">
        <v>179</v>
      </c>
      <c r="AN30" s="91" t="s">
        <v>152</v>
      </c>
      <c r="AO30" s="148" t="s">
        <v>189</v>
      </c>
      <c r="AP30" s="91" t="s">
        <v>152</v>
      </c>
      <c r="AQ30" s="147"/>
      <c r="AR30" s="91"/>
      <c r="AS30" s="147"/>
      <c r="AT30" s="91" t="s">
        <v>152</v>
      </c>
      <c r="AU30" s="147" t="s">
        <v>182</v>
      </c>
      <c r="AV30" s="91" t="s">
        <v>152</v>
      </c>
      <c r="AW30" s="18" t="s">
        <v>182</v>
      </c>
      <c r="AY30" s="13" t="s">
        <v>49</v>
      </c>
      <c r="AZ30" s="91" t="s">
        <v>153</v>
      </c>
      <c r="BA30" s="147" t="s">
        <v>177</v>
      </c>
      <c r="BB30" s="91" t="s">
        <v>153</v>
      </c>
      <c r="BC30" s="18" t="s">
        <v>179</v>
      </c>
      <c r="BD30" s="91" t="s">
        <v>153</v>
      </c>
      <c r="BE30" s="148" t="s">
        <v>177</v>
      </c>
      <c r="BF30" s="91" t="s">
        <v>153</v>
      </c>
      <c r="BG30" s="148" t="s">
        <v>177</v>
      </c>
      <c r="BH30" s="91" t="s">
        <v>153</v>
      </c>
      <c r="BI30" s="18" t="s">
        <v>179</v>
      </c>
      <c r="BJ30" s="91" t="s">
        <v>152</v>
      </c>
      <c r="BK30" s="148" t="s">
        <v>189</v>
      </c>
      <c r="BL30" s="91" t="s">
        <v>152</v>
      </c>
      <c r="BM30" s="147"/>
      <c r="BN30" s="91"/>
      <c r="BO30" s="147"/>
      <c r="BP30" s="91" t="s">
        <v>152</v>
      </c>
      <c r="BQ30" s="147" t="s">
        <v>182</v>
      </c>
      <c r="BR30" s="91" t="s">
        <v>152</v>
      </c>
      <c r="BS30" s="18" t="s">
        <v>182</v>
      </c>
      <c r="BU30" s="13" t="s">
        <v>49</v>
      </c>
      <c r="BV30" s="91" t="s">
        <v>153</v>
      </c>
      <c r="BW30" s="91" t="s">
        <v>177</v>
      </c>
      <c r="BX30" s="91" t="s">
        <v>153</v>
      </c>
      <c r="BY30" s="91"/>
      <c r="BZ30" s="91" t="s">
        <v>153</v>
      </c>
      <c r="CA30" s="91" t="s">
        <v>177</v>
      </c>
      <c r="CB30" s="91" t="s">
        <v>153</v>
      </c>
      <c r="CC30" s="91" t="s">
        <v>177</v>
      </c>
      <c r="CD30" s="91"/>
      <c r="CE30" s="91"/>
      <c r="CF30" s="91" t="s">
        <v>152</v>
      </c>
      <c r="CG30" s="91" t="s">
        <v>189</v>
      </c>
      <c r="CH30" s="91" t="s">
        <v>152</v>
      </c>
      <c r="CI30" s="91"/>
      <c r="CJ30" s="91"/>
      <c r="CK30" s="91"/>
      <c r="CL30" s="91" t="s">
        <v>152</v>
      </c>
      <c r="CM30" s="91" t="s">
        <v>182</v>
      </c>
      <c r="CN30" s="91" t="s">
        <v>152</v>
      </c>
      <c r="CO30" t="s">
        <v>182</v>
      </c>
    </row>
    <row r="31" spans="2:93" ht="21" x14ac:dyDescent="0.35">
      <c r="B31" s="88" t="s">
        <v>46</v>
      </c>
      <c r="D31" s="13" t="s">
        <v>46</v>
      </c>
      <c r="E31" s="91" t="s">
        <v>153</v>
      </c>
      <c r="F31" s="147" t="s">
        <v>179</v>
      </c>
      <c r="G31" s="91" t="s">
        <v>153</v>
      </c>
      <c r="H31" s="147" t="s">
        <v>179</v>
      </c>
      <c r="I31" s="91" t="s">
        <v>153</v>
      </c>
      <c r="J31" s="147" t="s">
        <v>179</v>
      </c>
      <c r="K31" s="91" t="s">
        <v>152</v>
      </c>
      <c r="M31" s="91" t="s">
        <v>153</v>
      </c>
      <c r="N31" s="148" t="s">
        <v>179</v>
      </c>
      <c r="O31" s="91" t="s">
        <v>152</v>
      </c>
      <c r="P31" s="148" t="s">
        <v>179</v>
      </c>
      <c r="Q31" s="91" t="s">
        <v>153</v>
      </c>
      <c r="S31" s="91" t="s">
        <v>190</v>
      </c>
      <c r="T31" s="147" t="s">
        <v>191</v>
      </c>
      <c r="U31" s="91" t="s">
        <v>153</v>
      </c>
      <c r="V31" s="148" t="s">
        <v>179</v>
      </c>
      <c r="W31" s="91" t="s">
        <v>153</v>
      </c>
      <c r="X31" s="18" t="s">
        <v>179</v>
      </c>
      <c r="AA31" s="13" t="s">
        <v>46</v>
      </c>
      <c r="AB31" s="91" t="s">
        <v>153</v>
      </c>
      <c r="AC31" s="147" t="s">
        <v>177</v>
      </c>
      <c r="AD31" s="91" t="s">
        <v>153</v>
      </c>
      <c r="AE31" s="147"/>
      <c r="AF31"/>
      <c r="AG31" t="s">
        <v>46</v>
      </c>
      <c r="AH31" s="91" t="s">
        <v>153</v>
      </c>
      <c r="AI31" s="147" t="s">
        <v>177</v>
      </c>
      <c r="AJ31" s="91" t="s">
        <v>152</v>
      </c>
      <c r="AK31" s="148" t="s">
        <v>181</v>
      </c>
      <c r="AL31" s="91" t="s">
        <v>153</v>
      </c>
      <c r="AM31" s="148" t="s">
        <v>180</v>
      </c>
      <c r="AN31" s="91" t="s">
        <v>152</v>
      </c>
      <c r="AO31" s="148" t="s">
        <v>189</v>
      </c>
      <c r="AP31" s="91" t="s">
        <v>153</v>
      </c>
      <c r="AQ31" s="148" t="s">
        <v>177</v>
      </c>
      <c r="AR31" s="91" t="s">
        <v>190</v>
      </c>
      <c r="AS31" s="147" t="s">
        <v>191</v>
      </c>
      <c r="AT31" s="91" t="s">
        <v>153</v>
      </c>
      <c r="AU31" s="148" t="s">
        <v>177</v>
      </c>
      <c r="AV31" s="91" t="s">
        <v>153</v>
      </c>
      <c r="AW31" s="18" t="s">
        <v>179</v>
      </c>
      <c r="AY31" s="13" t="s">
        <v>46</v>
      </c>
      <c r="AZ31" s="91" t="s">
        <v>153</v>
      </c>
      <c r="BA31" s="147" t="s">
        <v>177</v>
      </c>
      <c r="BB31" s="91" t="s">
        <v>153</v>
      </c>
      <c r="BC31" s="147"/>
      <c r="BD31" s="91" t="s">
        <v>153</v>
      </c>
      <c r="BE31" s="148" t="s">
        <v>177</v>
      </c>
      <c r="BF31" s="91" t="s">
        <v>152</v>
      </c>
      <c r="BG31" s="148" t="s">
        <v>181</v>
      </c>
      <c r="BH31" s="91" t="s">
        <v>153</v>
      </c>
      <c r="BI31" s="148" t="s">
        <v>180</v>
      </c>
      <c r="BJ31" s="91" t="s">
        <v>152</v>
      </c>
      <c r="BK31" s="148" t="s">
        <v>189</v>
      </c>
      <c r="BL31" s="91" t="s">
        <v>153</v>
      </c>
      <c r="BM31" s="148" t="s">
        <v>177</v>
      </c>
      <c r="BN31" s="91" t="s">
        <v>190</v>
      </c>
      <c r="BO31" s="147" t="s">
        <v>191</v>
      </c>
      <c r="BP31" s="91" t="s">
        <v>153</v>
      </c>
      <c r="BQ31" s="148" t="s">
        <v>177</v>
      </c>
      <c r="BR31" s="91" t="s">
        <v>153</v>
      </c>
      <c r="BS31" s="18" t="s">
        <v>179</v>
      </c>
      <c r="BU31" s="13" t="s">
        <v>46</v>
      </c>
      <c r="BV31" s="91" t="s">
        <v>153</v>
      </c>
      <c r="BW31" s="91" t="s">
        <v>177</v>
      </c>
      <c r="BX31" s="91" t="s">
        <v>153</v>
      </c>
      <c r="BY31" s="91"/>
      <c r="BZ31" s="91" t="s">
        <v>153</v>
      </c>
      <c r="CA31" s="91" t="s">
        <v>177</v>
      </c>
      <c r="CB31" s="91" t="s">
        <v>152</v>
      </c>
      <c r="CC31" s="91" t="s">
        <v>181</v>
      </c>
      <c r="CD31" s="91" t="s">
        <v>153</v>
      </c>
      <c r="CE31" s="91" t="s">
        <v>180</v>
      </c>
      <c r="CF31" s="91" t="s">
        <v>152</v>
      </c>
      <c r="CG31" s="91" t="s">
        <v>189</v>
      </c>
      <c r="CH31" s="91" t="s">
        <v>153</v>
      </c>
      <c r="CI31" s="91" t="s">
        <v>177</v>
      </c>
      <c r="CJ31" s="91" t="s">
        <v>190</v>
      </c>
      <c r="CK31" s="91" t="s">
        <v>191</v>
      </c>
      <c r="CL31" s="91" t="s">
        <v>153</v>
      </c>
      <c r="CM31" s="91" t="s">
        <v>177</v>
      </c>
      <c r="CN31" s="91" t="s">
        <v>153</v>
      </c>
      <c r="CO31" t="s">
        <v>179</v>
      </c>
    </row>
    <row r="32" spans="2:93" ht="21" x14ac:dyDescent="0.35">
      <c r="B32" s="88" t="s">
        <v>81</v>
      </c>
      <c r="D32" s="13" t="s">
        <v>206</v>
      </c>
      <c r="E32" s="91" t="s">
        <v>153</v>
      </c>
      <c r="F32" s="147" t="s">
        <v>179</v>
      </c>
      <c r="G32" s="91" t="s">
        <v>153</v>
      </c>
      <c r="H32" s="148" t="s">
        <v>179</v>
      </c>
      <c r="I32" s="91" t="s">
        <v>153</v>
      </c>
      <c r="J32" s="164" t="s">
        <v>179</v>
      </c>
      <c r="K32" s="91" t="s">
        <v>153</v>
      </c>
      <c r="L32" s="148" t="s">
        <v>193</v>
      </c>
      <c r="M32" s="91" t="s">
        <v>153</v>
      </c>
      <c r="N32" s="147" t="s">
        <v>179</v>
      </c>
      <c r="O32" s="91" t="s">
        <v>153</v>
      </c>
      <c r="P32" s="147" t="s">
        <v>179</v>
      </c>
      <c r="Q32" s="91" t="s">
        <v>190</v>
      </c>
      <c r="R32" s="164" t="s">
        <v>179</v>
      </c>
      <c r="S32" s="91" t="s">
        <v>153</v>
      </c>
      <c r="T32" s="148" t="s">
        <v>179</v>
      </c>
      <c r="U32" s="91" t="s">
        <v>153</v>
      </c>
      <c r="V32" s="147" t="s">
        <v>179</v>
      </c>
      <c r="W32" s="91" t="s">
        <v>152</v>
      </c>
      <c r="X32" t="s">
        <v>182</v>
      </c>
      <c r="AA32" s="13" t="s">
        <v>206</v>
      </c>
      <c r="AB32" s="91" t="s">
        <v>153</v>
      </c>
      <c r="AC32" s="147" t="s">
        <v>184</v>
      </c>
      <c r="AD32" s="91" t="s">
        <v>153</v>
      </c>
      <c r="AE32" s="148" t="s">
        <v>179</v>
      </c>
      <c r="AF32" t="s">
        <v>179</v>
      </c>
      <c r="AG32" t="s">
        <v>81</v>
      </c>
      <c r="AH32" s="91" t="s">
        <v>153</v>
      </c>
      <c r="AI32" s="164" t="s">
        <v>179</v>
      </c>
      <c r="AJ32" s="91" t="s">
        <v>153</v>
      </c>
      <c r="AK32" s="148" t="s">
        <v>177</v>
      </c>
      <c r="AL32" s="91" t="s">
        <v>153</v>
      </c>
      <c r="AM32" s="147" t="s">
        <v>180</v>
      </c>
      <c r="AN32" s="91" t="s">
        <v>153</v>
      </c>
      <c r="AO32" s="147" t="s">
        <v>199</v>
      </c>
      <c r="AP32" s="91" t="s">
        <v>190</v>
      </c>
      <c r="AQ32" s="164" t="s">
        <v>179</v>
      </c>
      <c r="AR32" s="91" t="s">
        <v>153</v>
      </c>
      <c r="AS32" s="148" t="s">
        <v>203</v>
      </c>
      <c r="AT32" s="91" t="s">
        <v>153</v>
      </c>
      <c r="AU32" s="147" t="s">
        <v>177</v>
      </c>
      <c r="AV32" s="91" t="s">
        <v>152</v>
      </c>
      <c r="AW32" t="s">
        <v>183</v>
      </c>
      <c r="AY32" s="13" t="s">
        <v>206</v>
      </c>
      <c r="AZ32" s="91" t="s">
        <v>153</v>
      </c>
      <c r="BA32" s="147" t="s">
        <v>184</v>
      </c>
      <c r="BB32" s="91" t="s">
        <v>153</v>
      </c>
      <c r="BC32" s="148" t="s">
        <v>179</v>
      </c>
      <c r="BD32" s="91" t="s">
        <v>153</v>
      </c>
      <c r="BE32" s="148" t="s">
        <v>184</v>
      </c>
      <c r="BF32" s="91" t="s">
        <v>153</v>
      </c>
      <c r="BG32" s="148" t="s">
        <v>177</v>
      </c>
      <c r="BH32" s="91" t="s">
        <v>153</v>
      </c>
      <c r="BI32" s="148" t="s">
        <v>180</v>
      </c>
      <c r="BJ32" s="91" t="s">
        <v>153</v>
      </c>
      <c r="BK32" s="148" t="s">
        <v>199</v>
      </c>
      <c r="BL32" s="91" t="s">
        <v>190</v>
      </c>
      <c r="BM32" s="148" t="s">
        <v>192</v>
      </c>
      <c r="BN32" s="91" t="s">
        <v>153</v>
      </c>
      <c r="BO32" s="148" t="s">
        <v>203</v>
      </c>
      <c r="BP32" s="91" t="s">
        <v>153</v>
      </c>
      <c r="BQ32" s="148" t="s">
        <v>177</v>
      </c>
      <c r="BR32" s="91" t="s">
        <v>152</v>
      </c>
      <c r="BS32" t="s">
        <v>183</v>
      </c>
      <c r="BU32" s="13" t="s">
        <v>206</v>
      </c>
      <c r="BV32" s="91" t="s">
        <v>153</v>
      </c>
      <c r="BW32" s="91" t="s">
        <v>184</v>
      </c>
      <c r="BX32" s="91" t="s">
        <v>153</v>
      </c>
      <c r="BY32" s="91" t="s">
        <v>179</v>
      </c>
      <c r="BZ32" s="91" t="s">
        <v>153</v>
      </c>
      <c r="CA32" s="91" t="s">
        <v>184</v>
      </c>
      <c r="CB32" s="91" t="s">
        <v>153</v>
      </c>
      <c r="CC32" s="91" t="s">
        <v>177</v>
      </c>
      <c r="CD32" s="91" t="s">
        <v>153</v>
      </c>
      <c r="CE32" s="91" t="s">
        <v>180</v>
      </c>
      <c r="CF32" s="91" t="s">
        <v>153</v>
      </c>
      <c r="CG32" s="91" t="s">
        <v>199</v>
      </c>
      <c r="CH32" s="91" t="s">
        <v>153</v>
      </c>
      <c r="CI32" s="91" t="s">
        <v>192</v>
      </c>
      <c r="CJ32" s="91" t="s">
        <v>153</v>
      </c>
      <c r="CK32" s="91" t="s">
        <v>203</v>
      </c>
      <c r="CL32" s="91" t="s">
        <v>153</v>
      </c>
      <c r="CM32" s="91" t="s">
        <v>177</v>
      </c>
      <c r="CN32" s="91" t="s">
        <v>152</v>
      </c>
      <c r="CO32" t="s">
        <v>183</v>
      </c>
    </row>
    <row r="33" spans="2:93" ht="21" x14ac:dyDescent="0.35">
      <c r="B33" s="88" t="s">
        <v>55</v>
      </c>
      <c r="D33" s="13" t="s">
        <v>126</v>
      </c>
      <c r="E33" s="91" t="s">
        <v>153</v>
      </c>
      <c r="F33" s="148" t="s">
        <v>179</v>
      </c>
      <c r="G33" s="91" t="s">
        <v>153</v>
      </c>
      <c r="H33" s="148" t="s">
        <v>179</v>
      </c>
      <c r="I33" s="91"/>
      <c r="J33" s="147"/>
      <c r="K33" s="91"/>
      <c r="L33" s="147"/>
      <c r="M33" s="91"/>
      <c r="N33" s="147" t="s">
        <v>236</v>
      </c>
      <c r="O33" s="91"/>
      <c r="P33" s="147"/>
      <c r="Q33" s="91"/>
      <c r="R33" s="147"/>
      <c r="S33" s="91"/>
      <c r="T33" s="147" t="s">
        <v>236</v>
      </c>
      <c r="U33" s="91"/>
      <c r="V33" s="147" t="s">
        <v>236</v>
      </c>
      <c r="W33" s="91"/>
      <c r="AA33" s="13" t="s">
        <v>126</v>
      </c>
      <c r="AB33" s="91" t="s">
        <v>153</v>
      </c>
      <c r="AC33" s="148" t="s">
        <v>177</v>
      </c>
      <c r="AD33" s="91" t="s">
        <v>153</v>
      </c>
      <c r="AE33" s="148" t="s">
        <v>179</v>
      </c>
      <c r="AG33" s="148" t="s">
        <v>126</v>
      </c>
      <c r="AH33" s="91"/>
      <c r="AI33" s="147"/>
      <c r="AJ33" s="91"/>
      <c r="AK33" s="147"/>
      <c r="AL33" s="91"/>
      <c r="AM33" s="147"/>
      <c r="AN33" s="91"/>
      <c r="AO33" s="147"/>
      <c r="AP33" s="91"/>
      <c r="AQ33" s="147"/>
      <c r="AR33" s="91"/>
      <c r="AS33" s="147"/>
      <c r="AT33" s="91"/>
      <c r="AU33" s="147"/>
      <c r="AV33" s="91"/>
      <c r="AY33" s="13" t="s">
        <v>126</v>
      </c>
      <c r="AZ33" s="91" t="s">
        <v>153</v>
      </c>
      <c r="BA33" s="148" t="s">
        <v>177</v>
      </c>
      <c r="BB33" s="91" t="s">
        <v>153</v>
      </c>
      <c r="BC33" s="148" t="s">
        <v>179</v>
      </c>
      <c r="BD33" s="91"/>
      <c r="BE33" s="147"/>
      <c r="BF33" s="91"/>
      <c r="BG33" s="147"/>
      <c r="BH33" s="91"/>
      <c r="BI33" s="147"/>
      <c r="BJ33" s="91"/>
      <c r="BK33" s="147"/>
      <c r="BL33" s="91"/>
      <c r="BM33" s="147"/>
      <c r="BN33" s="91"/>
      <c r="BO33" s="147"/>
      <c r="BP33" s="91"/>
      <c r="BQ33" s="147"/>
      <c r="BR33" s="91"/>
      <c r="BU33" s="13" t="s">
        <v>126</v>
      </c>
      <c r="BV33" s="91" t="s">
        <v>153</v>
      </c>
      <c r="BW33" s="91" t="s">
        <v>177</v>
      </c>
      <c r="BX33" s="91" t="s">
        <v>153</v>
      </c>
      <c r="BY33" s="91" t="s">
        <v>179</v>
      </c>
      <c r="BZ33" s="9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  <c r="CL33" s="91"/>
      <c r="CM33" s="91"/>
      <c r="CN33" s="91"/>
    </row>
    <row r="34" spans="2:93" ht="21" x14ac:dyDescent="0.35">
      <c r="B34" s="88" t="s">
        <v>50</v>
      </c>
      <c r="D34" s="13" t="s">
        <v>50</v>
      </c>
      <c r="E34" s="91" t="s">
        <v>153</v>
      </c>
      <c r="F34" s="147" t="s">
        <v>179</v>
      </c>
      <c r="G34" s="91" t="s">
        <v>153</v>
      </c>
      <c r="H34" s="147" t="s">
        <v>179</v>
      </c>
      <c r="I34" s="91" t="s">
        <v>153</v>
      </c>
      <c r="J34" s="147" t="s">
        <v>179</v>
      </c>
      <c r="K34" s="91" t="s">
        <v>152</v>
      </c>
      <c r="L34" s="18" t="s">
        <v>182</v>
      </c>
      <c r="M34" s="91" t="s">
        <v>153</v>
      </c>
      <c r="N34" s="18" t="s">
        <v>191</v>
      </c>
      <c r="O34" s="91" t="s">
        <v>190</v>
      </c>
      <c r="P34" s="18" t="s">
        <v>191</v>
      </c>
      <c r="Q34" s="91" t="s">
        <v>153</v>
      </c>
      <c r="R34" s="147" t="s">
        <v>179</v>
      </c>
      <c r="S34" s="91" t="s">
        <v>153</v>
      </c>
      <c r="T34" s="147" t="s">
        <v>179</v>
      </c>
      <c r="U34" s="91" t="s">
        <v>153</v>
      </c>
      <c r="V34" s="147" t="s">
        <v>191</v>
      </c>
      <c r="W34" s="91" t="s">
        <v>190</v>
      </c>
      <c r="X34" s="18" t="s">
        <v>191</v>
      </c>
      <c r="AA34" s="13" t="s">
        <v>50</v>
      </c>
      <c r="AB34" s="91" t="s">
        <v>153</v>
      </c>
      <c r="AC34" s="147" t="s">
        <v>177</v>
      </c>
      <c r="AD34" s="91" t="s">
        <v>153</v>
      </c>
      <c r="AE34" s="147" t="s">
        <v>179</v>
      </c>
      <c r="AF34" t="s">
        <v>179</v>
      </c>
      <c r="AG34" t="s">
        <v>50</v>
      </c>
      <c r="AH34" s="91" t="s">
        <v>153</v>
      </c>
      <c r="AI34" s="147" t="s">
        <v>177</v>
      </c>
      <c r="AJ34" s="91" t="s">
        <v>152</v>
      </c>
      <c r="AK34" s="18" t="s">
        <v>182</v>
      </c>
      <c r="AL34" s="91" t="s">
        <v>153</v>
      </c>
      <c r="AM34" s="18" t="s">
        <v>191</v>
      </c>
      <c r="AN34" s="91" t="s">
        <v>190</v>
      </c>
      <c r="AO34" s="18" t="s">
        <v>191</v>
      </c>
      <c r="AP34" s="91" t="s">
        <v>153</v>
      </c>
      <c r="AQ34" s="147" t="s">
        <v>177</v>
      </c>
      <c r="AR34" s="91" t="s">
        <v>153</v>
      </c>
      <c r="AS34" s="147" t="s">
        <v>178</v>
      </c>
      <c r="AT34" s="91" t="s">
        <v>153</v>
      </c>
      <c r="AU34" s="147" t="s">
        <v>177</v>
      </c>
      <c r="AV34" s="91" t="s">
        <v>190</v>
      </c>
      <c r="AW34" s="18" t="s">
        <v>188</v>
      </c>
      <c r="AY34" s="13" t="s">
        <v>50</v>
      </c>
      <c r="AZ34" s="91" t="s">
        <v>153</v>
      </c>
      <c r="BA34" s="147" t="s">
        <v>177</v>
      </c>
      <c r="BB34" s="91" t="s">
        <v>153</v>
      </c>
      <c r="BC34" s="147" t="s">
        <v>179</v>
      </c>
      <c r="BD34" s="91" t="s">
        <v>153</v>
      </c>
      <c r="BE34" s="147" t="s">
        <v>177</v>
      </c>
      <c r="BF34" s="91" t="s">
        <v>152</v>
      </c>
      <c r="BG34" s="18" t="s">
        <v>182</v>
      </c>
      <c r="BH34" s="91" t="s">
        <v>153</v>
      </c>
      <c r="BI34" s="18" t="s">
        <v>191</v>
      </c>
      <c r="BJ34" s="91" t="s">
        <v>190</v>
      </c>
      <c r="BK34" s="18" t="s">
        <v>191</v>
      </c>
      <c r="BL34" s="91" t="s">
        <v>153</v>
      </c>
      <c r="BM34" s="147" t="s">
        <v>177</v>
      </c>
      <c r="BN34" s="91" t="s">
        <v>153</v>
      </c>
      <c r="BO34" s="147" t="s">
        <v>178</v>
      </c>
      <c r="BP34" s="91" t="s">
        <v>153</v>
      </c>
      <c r="BQ34" s="147" t="s">
        <v>177</v>
      </c>
      <c r="BR34" s="91" t="s">
        <v>190</v>
      </c>
      <c r="BS34" s="18" t="s">
        <v>188</v>
      </c>
      <c r="BU34" s="13" t="s">
        <v>50</v>
      </c>
      <c r="BV34" s="91" t="s">
        <v>153</v>
      </c>
      <c r="BW34" s="91" t="s">
        <v>177</v>
      </c>
      <c r="BX34" s="91" t="s">
        <v>153</v>
      </c>
      <c r="BY34" s="91" t="s">
        <v>179</v>
      </c>
      <c r="BZ34" s="91" t="s">
        <v>153</v>
      </c>
      <c r="CA34" s="91" t="s">
        <v>177</v>
      </c>
      <c r="CB34" s="91"/>
      <c r="CC34" s="91"/>
      <c r="CD34" s="91" t="s">
        <v>153</v>
      </c>
      <c r="CE34" s="91" t="s">
        <v>180</v>
      </c>
      <c r="CF34" s="91" t="s">
        <v>153</v>
      </c>
      <c r="CG34" s="91" t="s">
        <v>180</v>
      </c>
      <c r="CH34" s="91" t="s">
        <v>153</v>
      </c>
      <c r="CI34" s="91" t="s">
        <v>177</v>
      </c>
      <c r="CJ34" s="91" t="s">
        <v>153</v>
      </c>
      <c r="CK34" s="91" t="s">
        <v>178</v>
      </c>
      <c r="CL34" s="91" t="s">
        <v>153</v>
      </c>
      <c r="CM34" s="91" t="s">
        <v>177</v>
      </c>
      <c r="CN34" s="91" t="s">
        <v>190</v>
      </c>
      <c r="CO34" t="s">
        <v>188</v>
      </c>
    </row>
    <row r="35" spans="2:93" ht="21" x14ac:dyDescent="0.35">
      <c r="B35" s="88" t="s">
        <v>57</v>
      </c>
      <c r="D35" s="13" t="s">
        <v>120</v>
      </c>
      <c r="E35" s="91" t="s">
        <v>153</v>
      </c>
      <c r="F35" s="148"/>
      <c r="G35" s="91" t="s">
        <v>153</v>
      </c>
      <c r="H35" s="147"/>
      <c r="I35" s="91"/>
      <c r="J35" s="147"/>
      <c r="K35" s="91"/>
      <c r="L35" s="147"/>
      <c r="M35" s="91"/>
      <c r="N35" s="147"/>
      <c r="O35" s="91"/>
      <c r="P35" s="147"/>
      <c r="Q35" s="91" t="s">
        <v>152</v>
      </c>
      <c r="R35" s="147"/>
      <c r="S35" s="91"/>
      <c r="T35" s="147"/>
      <c r="U35" s="91"/>
      <c r="V35" s="147"/>
      <c r="W35" s="91"/>
      <c r="AA35" s="13" t="s">
        <v>120</v>
      </c>
      <c r="AB35" s="91" t="s">
        <v>153</v>
      </c>
      <c r="AC35" s="148" t="s">
        <v>177</v>
      </c>
      <c r="AD35" s="91" t="s">
        <v>153</v>
      </c>
      <c r="AE35" s="147"/>
      <c r="AF35"/>
      <c r="AG35" t="s">
        <v>57</v>
      </c>
      <c r="AH35" s="91"/>
      <c r="AI35" s="147"/>
      <c r="AJ35" s="91"/>
      <c r="AK35" s="147"/>
      <c r="AL35" s="91"/>
      <c r="AM35" s="147"/>
      <c r="AN35" s="91"/>
      <c r="AO35" s="147"/>
      <c r="AP35" s="91" t="s">
        <v>152</v>
      </c>
      <c r="AQ35" s="147"/>
      <c r="AR35" s="91"/>
      <c r="AS35" s="147"/>
      <c r="AT35" s="91"/>
      <c r="AU35" s="147"/>
      <c r="AV35" s="91"/>
      <c r="AY35" s="13" t="s">
        <v>120</v>
      </c>
      <c r="AZ35" s="91" t="s">
        <v>153</v>
      </c>
      <c r="BA35" s="148" t="s">
        <v>177</v>
      </c>
      <c r="BB35" s="91" t="s">
        <v>153</v>
      </c>
      <c r="BC35" s="147"/>
      <c r="BD35" s="91"/>
      <c r="BE35" s="147"/>
      <c r="BF35" s="91"/>
      <c r="BG35" s="147"/>
      <c r="BH35" s="91"/>
      <c r="BI35" s="147"/>
      <c r="BJ35" s="91"/>
      <c r="BK35" s="147"/>
      <c r="BL35" s="91" t="s">
        <v>152</v>
      </c>
      <c r="BM35" s="147"/>
      <c r="BN35" s="91"/>
      <c r="BO35" s="147"/>
      <c r="BP35" s="91"/>
      <c r="BQ35" s="147"/>
      <c r="BR35" s="91"/>
      <c r="BU35" s="13" t="s">
        <v>120</v>
      </c>
      <c r="BV35" s="91" t="s">
        <v>153</v>
      </c>
      <c r="BW35" s="91" t="s">
        <v>177</v>
      </c>
      <c r="BX35" s="91" t="s">
        <v>153</v>
      </c>
      <c r="BY35" s="91"/>
      <c r="BZ35" s="91"/>
      <c r="CA35" s="91"/>
      <c r="CB35" s="91"/>
      <c r="CC35" s="91"/>
      <c r="CD35" s="91"/>
      <c r="CE35" s="91"/>
      <c r="CF35" s="91"/>
      <c r="CG35" s="91"/>
      <c r="CH35" s="91" t="s">
        <v>152</v>
      </c>
      <c r="CI35" s="91"/>
      <c r="CJ35" s="91"/>
      <c r="CK35" s="91"/>
      <c r="CL35" s="91"/>
      <c r="CM35" s="91"/>
      <c r="CN35" s="91"/>
    </row>
    <row r="36" spans="2:93" ht="21" x14ac:dyDescent="0.35">
      <c r="B36" s="88" t="s">
        <v>29</v>
      </c>
      <c r="D36" s="13" t="s">
        <v>29</v>
      </c>
      <c r="E36" s="91" t="s">
        <v>153</v>
      </c>
      <c r="F36" s="148"/>
      <c r="G36" s="91" t="s">
        <v>153</v>
      </c>
      <c r="I36" s="91" t="s">
        <v>152</v>
      </c>
      <c r="K36" s="91" t="s">
        <v>152</v>
      </c>
      <c r="M36" s="91" t="s">
        <v>153</v>
      </c>
      <c r="O36" s="91" t="s">
        <v>152</v>
      </c>
      <c r="Q36" s="91" t="s">
        <v>152</v>
      </c>
      <c r="S36" s="91" t="s">
        <v>152</v>
      </c>
      <c r="U36" s="91" t="s">
        <v>153</v>
      </c>
      <c r="W36" s="91" t="s">
        <v>152</v>
      </c>
      <c r="AA36" s="13" t="s">
        <v>29</v>
      </c>
      <c r="AB36" s="91" t="s">
        <v>153</v>
      </c>
      <c r="AC36" s="148" t="s">
        <v>184</v>
      </c>
      <c r="AD36" s="91" t="s">
        <v>153</v>
      </c>
      <c r="AE36" s="148" t="s">
        <v>186</v>
      </c>
      <c r="AF36"/>
      <c r="AG36" t="s">
        <v>29</v>
      </c>
      <c r="AH36" s="91" t="s">
        <v>152</v>
      </c>
      <c r="AI36" s="148" t="s">
        <v>196</v>
      </c>
      <c r="AJ36" s="91" t="s">
        <v>152</v>
      </c>
      <c r="AK36" s="148" t="s">
        <v>183</v>
      </c>
      <c r="AL36" s="91" t="s">
        <v>153</v>
      </c>
      <c r="AM36" s="148" t="s">
        <v>187</v>
      </c>
      <c r="AN36" s="91" t="s">
        <v>152</v>
      </c>
      <c r="AO36" s="148" t="s">
        <v>204</v>
      </c>
      <c r="AP36" s="91" t="s">
        <v>152</v>
      </c>
      <c r="AQ36" s="148" t="s">
        <v>201</v>
      </c>
      <c r="AR36" s="91" t="s">
        <v>152</v>
      </c>
      <c r="AS36" s="148" t="s">
        <v>200</v>
      </c>
      <c r="AT36" s="91" t="s">
        <v>153</v>
      </c>
      <c r="AU36" s="148" t="s">
        <v>186</v>
      </c>
      <c r="AV36" s="91" t="s">
        <v>152</v>
      </c>
      <c r="AW36" t="s">
        <v>183</v>
      </c>
      <c r="AY36" s="13" t="s">
        <v>29</v>
      </c>
      <c r="AZ36" s="91" t="s">
        <v>153</v>
      </c>
      <c r="BA36" s="148" t="s">
        <v>184</v>
      </c>
      <c r="BB36" s="91" t="s">
        <v>153</v>
      </c>
      <c r="BC36" s="148" t="s">
        <v>186</v>
      </c>
      <c r="BD36" s="91" t="s">
        <v>152</v>
      </c>
      <c r="BE36" s="148" t="s">
        <v>196</v>
      </c>
      <c r="BF36" s="91" t="s">
        <v>152</v>
      </c>
      <c r="BG36" s="148" t="s">
        <v>183</v>
      </c>
      <c r="BH36" s="91" t="s">
        <v>153</v>
      </c>
      <c r="BI36" s="148" t="s">
        <v>187</v>
      </c>
      <c r="BJ36" s="91" t="s">
        <v>152</v>
      </c>
      <c r="BK36" s="148" t="s">
        <v>204</v>
      </c>
      <c r="BL36" s="91" t="s">
        <v>152</v>
      </c>
      <c r="BM36" s="148" t="s">
        <v>201</v>
      </c>
      <c r="BN36" s="91" t="s">
        <v>152</v>
      </c>
      <c r="BO36" s="148" t="s">
        <v>200</v>
      </c>
      <c r="BP36" s="91" t="s">
        <v>153</v>
      </c>
      <c r="BQ36" s="148" t="s">
        <v>186</v>
      </c>
      <c r="BR36" s="91" t="s">
        <v>152</v>
      </c>
      <c r="BS36" t="s">
        <v>183</v>
      </c>
      <c r="BU36" s="13" t="s">
        <v>29</v>
      </c>
      <c r="BV36" s="91" t="s">
        <v>153</v>
      </c>
      <c r="BW36" s="91" t="s">
        <v>184</v>
      </c>
      <c r="BX36" s="91" t="s">
        <v>153</v>
      </c>
      <c r="BY36" s="91" t="s">
        <v>186</v>
      </c>
      <c r="BZ36" s="91" t="s">
        <v>152</v>
      </c>
      <c r="CA36" s="91" t="s">
        <v>196</v>
      </c>
      <c r="CB36" s="91" t="s">
        <v>152</v>
      </c>
      <c r="CC36" s="91" t="s">
        <v>183</v>
      </c>
      <c r="CD36" s="91" t="s">
        <v>153</v>
      </c>
      <c r="CE36" s="91" t="s">
        <v>187</v>
      </c>
      <c r="CF36" s="91" t="s">
        <v>152</v>
      </c>
      <c r="CG36" s="91" t="s">
        <v>204</v>
      </c>
      <c r="CH36" s="91" t="s">
        <v>152</v>
      </c>
      <c r="CI36" s="91" t="s">
        <v>201</v>
      </c>
      <c r="CJ36" s="91" t="s">
        <v>152</v>
      </c>
      <c r="CK36" s="91" t="s">
        <v>200</v>
      </c>
      <c r="CL36" s="91" t="s">
        <v>153</v>
      </c>
      <c r="CM36" s="91" t="s">
        <v>186</v>
      </c>
      <c r="CN36" s="91" t="s">
        <v>152</v>
      </c>
      <c r="CO36" t="s">
        <v>183</v>
      </c>
    </row>
    <row r="37" spans="2:93" ht="21" x14ac:dyDescent="0.35">
      <c r="B37" s="88" t="s">
        <v>61</v>
      </c>
      <c r="D37" s="13" t="s">
        <v>61</v>
      </c>
      <c r="E37" s="91" t="s">
        <v>153</v>
      </c>
      <c r="F37" s="147" t="s">
        <v>179</v>
      </c>
      <c r="G37" s="91" t="s">
        <v>153</v>
      </c>
      <c r="H37" s="147" t="s">
        <v>179</v>
      </c>
      <c r="I37" s="91" t="s">
        <v>153</v>
      </c>
      <c r="J37" s="147" t="s">
        <v>179</v>
      </c>
      <c r="K37" s="91" t="s">
        <v>153</v>
      </c>
      <c r="L37" s="147" t="s">
        <v>179</v>
      </c>
      <c r="M37" s="91" t="s">
        <v>153</v>
      </c>
      <c r="N37" s="147" t="s">
        <v>179</v>
      </c>
      <c r="O37" s="91" t="s">
        <v>153</v>
      </c>
      <c r="P37" s="147" t="s">
        <v>179</v>
      </c>
      <c r="Q37" s="91" t="s">
        <v>153</v>
      </c>
      <c r="R37" s="147" t="s">
        <v>179</v>
      </c>
      <c r="S37" s="91" t="s">
        <v>153</v>
      </c>
      <c r="T37" s="147" t="s">
        <v>179</v>
      </c>
      <c r="U37" s="91" t="s">
        <v>153</v>
      </c>
      <c r="V37" s="147" t="s">
        <v>179</v>
      </c>
      <c r="W37" s="91" t="s">
        <v>194</v>
      </c>
      <c r="AA37" s="13" t="s">
        <v>61</v>
      </c>
      <c r="AB37" s="91" t="s">
        <v>153</v>
      </c>
      <c r="AC37" s="147" t="s">
        <v>177</v>
      </c>
      <c r="AD37" s="91" t="s">
        <v>153</v>
      </c>
      <c r="AE37" s="147" t="s">
        <v>179</v>
      </c>
      <c r="AF37" t="s">
        <v>179</v>
      </c>
      <c r="AG37" t="s">
        <v>61</v>
      </c>
      <c r="AH37" s="91" t="s">
        <v>153</v>
      </c>
      <c r="AI37" s="147" t="s">
        <v>177</v>
      </c>
      <c r="AJ37" s="91" t="s">
        <v>153</v>
      </c>
      <c r="AK37" s="147" t="s">
        <v>177</v>
      </c>
      <c r="AL37" s="91" t="s">
        <v>153</v>
      </c>
      <c r="AM37" s="147" t="s">
        <v>180</v>
      </c>
      <c r="AN37" s="91" t="s">
        <v>153</v>
      </c>
      <c r="AO37" s="147" t="s">
        <v>180</v>
      </c>
      <c r="AP37" s="91" t="s">
        <v>153</v>
      </c>
      <c r="AQ37" s="147" t="s">
        <v>177</v>
      </c>
      <c r="AR37" s="91" t="s">
        <v>153</v>
      </c>
      <c r="AS37" s="147" t="s">
        <v>178</v>
      </c>
      <c r="AT37" s="91" t="s">
        <v>153</v>
      </c>
      <c r="AU37" s="147" t="s">
        <v>177</v>
      </c>
      <c r="AV37" s="91" t="s">
        <v>194</v>
      </c>
      <c r="AW37" t="s">
        <v>193</v>
      </c>
      <c r="AY37" s="13" t="s">
        <v>61</v>
      </c>
      <c r="AZ37" s="91" t="s">
        <v>153</v>
      </c>
      <c r="BA37" s="147" t="s">
        <v>177</v>
      </c>
      <c r="BB37" s="91" t="s">
        <v>153</v>
      </c>
      <c r="BC37" s="147" t="s">
        <v>179</v>
      </c>
      <c r="BD37" s="91" t="s">
        <v>153</v>
      </c>
      <c r="BE37" s="147" t="s">
        <v>177</v>
      </c>
      <c r="BF37" s="91" t="s">
        <v>153</v>
      </c>
      <c r="BG37" s="147" t="s">
        <v>177</v>
      </c>
      <c r="BH37" s="91" t="s">
        <v>153</v>
      </c>
      <c r="BI37" s="147" t="s">
        <v>180</v>
      </c>
      <c r="BJ37" s="91" t="s">
        <v>153</v>
      </c>
      <c r="BK37" s="147" t="s">
        <v>180</v>
      </c>
      <c r="BL37" s="91" t="s">
        <v>153</v>
      </c>
      <c r="BM37" s="147" t="s">
        <v>177</v>
      </c>
      <c r="BN37" s="91" t="s">
        <v>153</v>
      </c>
      <c r="BO37" s="147" t="s">
        <v>178</v>
      </c>
      <c r="BP37" s="91" t="s">
        <v>153</v>
      </c>
      <c r="BQ37" s="147" t="s">
        <v>177</v>
      </c>
      <c r="BR37" s="91" t="s">
        <v>194</v>
      </c>
      <c r="BS37" s="18" t="s">
        <v>193</v>
      </c>
      <c r="BU37" s="13" t="s">
        <v>61</v>
      </c>
      <c r="BV37" s="91" t="s">
        <v>153</v>
      </c>
      <c r="BW37" s="91" t="s">
        <v>177</v>
      </c>
      <c r="BX37" s="91" t="s">
        <v>153</v>
      </c>
      <c r="BY37" s="91" t="s">
        <v>179</v>
      </c>
      <c r="BZ37" s="91" t="s">
        <v>153</v>
      </c>
      <c r="CA37" s="91" t="s">
        <v>177</v>
      </c>
      <c r="CB37" s="91" t="s">
        <v>153</v>
      </c>
      <c r="CC37" s="91" t="s">
        <v>177</v>
      </c>
      <c r="CD37" s="91" t="s">
        <v>153</v>
      </c>
      <c r="CE37" s="91" t="s">
        <v>180</v>
      </c>
      <c r="CF37" s="91" t="s">
        <v>153</v>
      </c>
      <c r="CG37" s="91" t="s">
        <v>180</v>
      </c>
      <c r="CH37" s="91" t="s">
        <v>153</v>
      </c>
      <c r="CI37" s="91" t="s">
        <v>177</v>
      </c>
      <c r="CJ37" s="91" t="s">
        <v>153</v>
      </c>
      <c r="CK37" s="91" t="s">
        <v>178</v>
      </c>
      <c r="CL37" s="91" t="s">
        <v>153</v>
      </c>
      <c r="CM37" s="91" t="s">
        <v>177</v>
      </c>
      <c r="CN37" s="91" t="s">
        <v>194</v>
      </c>
      <c r="CO37" t="s">
        <v>193</v>
      </c>
    </row>
    <row r="38" spans="2:93" ht="21" x14ac:dyDescent="0.35">
      <c r="B38" s="88" t="s">
        <v>38</v>
      </c>
      <c r="D38" s="13" t="s">
        <v>38</v>
      </c>
      <c r="E38" s="91" t="s">
        <v>153</v>
      </c>
      <c r="F38" s="147" t="s">
        <v>179</v>
      </c>
      <c r="G38" s="91" t="s">
        <v>153</v>
      </c>
      <c r="H38" s="147" t="s">
        <v>179</v>
      </c>
      <c r="I38" s="91" t="s">
        <v>153</v>
      </c>
      <c r="J38" s="147" t="s">
        <v>179</v>
      </c>
      <c r="K38" s="91" t="s">
        <v>153</v>
      </c>
      <c r="L38" s="147" t="s">
        <v>179</v>
      </c>
      <c r="M38" s="91" t="s">
        <v>153</v>
      </c>
      <c r="N38" s="147" t="s">
        <v>179</v>
      </c>
      <c r="O38" s="91" t="s">
        <v>190</v>
      </c>
      <c r="P38" s="147" t="s">
        <v>191</v>
      </c>
      <c r="Q38" s="91" t="s">
        <v>153</v>
      </c>
      <c r="R38" s="147" t="s">
        <v>179</v>
      </c>
      <c r="S38" s="91" t="s">
        <v>153</v>
      </c>
      <c r="T38" s="147" t="s">
        <v>179</v>
      </c>
      <c r="U38" s="91" t="s">
        <v>190</v>
      </c>
      <c r="V38" s="147" t="s">
        <v>191</v>
      </c>
      <c r="W38" s="91" t="s">
        <v>190</v>
      </c>
      <c r="X38" s="18" t="s">
        <v>191</v>
      </c>
      <c r="AA38" s="13" t="s">
        <v>38</v>
      </c>
      <c r="AB38" s="91" t="s">
        <v>153</v>
      </c>
      <c r="AC38" s="147" t="s">
        <v>177</v>
      </c>
      <c r="AD38" s="91" t="s">
        <v>153</v>
      </c>
      <c r="AE38" s="147" t="s">
        <v>179</v>
      </c>
      <c r="AF38" t="s">
        <v>179</v>
      </c>
      <c r="AG38" t="s">
        <v>38</v>
      </c>
      <c r="AH38" s="91" t="s">
        <v>153</v>
      </c>
      <c r="AI38" s="147" t="s">
        <v>177</v>
      </c>
      <c r="AJ38" s="91" t="s">
        <v>153</v>
      </c>
      <c r="AK38" s="147" t="s">
        <v>177</v>
      </c>
      <c r="AL38" s="91" t="s">
        <v>153</v>
      </c>
      <c r="AM38" s="147" t="s">
        <v>180</v>
      </c>
      <c r="AN38" s="91" t="s">
        <v>190</v>
      </c>
      <c r="AO38" s="147" t="s">
        <v>188</v>
      </c>
      <c r="AP38" s="91" t="s">
        <v>153</v>
      </c>
      <c r="AQ38" s="147" t="s">
        <v>177</v>
      </c>
      <c r="AR38" s="91" t="s">
        <v>153</v>
      </c>
      <c r="AS38" s="147" t="s">
        <v>178</v>
      </c>
      <c r="AT38" s="91" t="s">
        <v>190</v>
      </c>
      <c r="AU38" s="147" t="s">
        <v>188</v>
      </c>
      <c r="AV38" s="91" t="s">
        <v>190</v>
      </c>
      <c r="AW38" s="18" t="s">
        <v>188</v>
      </c>
      <c r="AY38" s="13" t="s">
        <v>38</v>
      </c>
      <c r="AZ38" s="91" t="s">
        <v>153</v>
      </c>
      <c r="BA38" s="147" t="s">
        <v>177</v>
      </c>
      <c r="BB38" s="91" t="s">
        <v>153</v>
      </c>
      <c r="BC38" s="147" t="s">
        <v>179</v>
      </c>
      <c r="BD38" s="91" t="s">
        <v>153</v>
      </c>
      <c r="BE38" s="147" t="s">
        <v>177</v>
      </c>
      <c r="BF38" s="91" t="s">
        <v>153</v>
      </c>
      <c r="BG38" s="147" t="s">
        <v>177</v>
      </c>
      <c r="BH38" s="91" t="s">
        <v>153</v>
      </c>
      <c r="BI38" s="147" t="s">
        <v>180</v>
      </c>
      <c r="BJ38" s="91" t="s">
        <v>190</v>
      </c>
      <c r="BK38" s="147" t="s">
        <v>188</v>
      </c>
      <c r="BL38" s="91" t="s">
        <v>153</v>
      </c>
      <c r="BM38" s="147" t="s">
        <v>177</v>
      </c>
      <c r="BN38" s="91" t="s">
        <v>153</v>
      </c>
      <c r="BO38" s="147" t="s">
        <v>178</v>
      </c>
      <c r="BP38" s="91" t="s">
        <v>190</v>
      </c>
      <c r="BQ38" s="147" t="s">
        <v>188</v>
      </c>
      <c r="BR38" s="91" t="s">
        <v>190</v>
      </c>
      <c r="BS38" s="18" t="s">
        <v>188</v>
      </c>
      <c r="BU38" s="13" t="s">
        <v>38</v>
      </c>
      <c r="BV38" s="91" t="s">
        <v>153</v>
      </c>
      <c r="BW38" s="91" t="s">
        <v>177</v>
      </c>
      <c r="BX38" s="91" t="s">
        <v>153</v>
      </c>
      <c r="BY38" s="91" t="s">
        <v>179</v>
      </c>
      <c r="BZ38" s="91" t="s">
        <v>153</v>
      </c>
      <c r="CA38" s="91" t="s">
        <v>177</v>
      </c>
      <c r="CB38" s="91" t="s">
        <v>153</v>
      </c>
      <c r="CC38" s="91" t="s">
        <v>177</v>
      </c>
      <c r="CD38" s="91" t="s">
        <v>153</v>
      </c>
      <c r="CE38" s="91" t="s">
        <v>180</v>
      </c>
      <c r="CF38" s="91" t="s">
        <v>190</v>
      </c>
      <c r="CG38" s="91" t="s">
        <v>188</v>
      </c>
      <c r="CH38" s="91" t="s">
        <v>153</v>
      </c>
      <c r="CI38" s="91" t="s">
        <v>177</v>
      </c>
      <c r="CJ38" s="91" t="s">
        <v>153</v>
      </c>
      <c r="CK38" s="91" t="s">
        <v>178</v>
      </c>
      <c r="CL38" s="91" t="s">
        <v>190</v>
      </c>
      <c r="CM38" s="91" t="s">
        <v>188</v>
      </c>
      <c r="CN38" s="91" t="s">
        <v>190</v>
      </c>
      <c r="CO38" t="s">
        <v>188</v>
      </c>
    </row>
    <row r="39" spans="2:93" ht="21" x14ac:dyDescent="0.35">
      <c r="B39" s="88" t="s">
        <v>27</v>
      </c>
      <c r="D39" s="13" t="s">
        <v>27</v>
      </c>
      <c r="E39" s="91" t="s">
        <v>153</v>
      </c>
      <c r="F39" s="147" t="s">
        <v>179</v>
      </c>
      <c r="G39" s="91" t="s">
        <v>153</v>
      </c>
      <c r="H39" s="147" t="s">
        <v>236</v>
      </c>
      <c r="I39" s="91" t="s">
        <v>153</v>
      </c>
      <c r="J39" s="147" t="s">
        <v>236</v>
      </c>
      <c r="K39" s="91" t="s">
        <v>152</v>
      </c>
      <c r="L39" s="147" t="s">
        <v>182</v>
      </c>
      <c r="M39" s="91" t="s">
        <v>153</v>
      </c>
      <c r="N39" s="147" t="s">
        <v>236</v>
      </c>
      <c r="O39" s="91" t="s">
        <v>153</v>
      </c>
      <c r="P39" s="147" t="s">
        <v>236</v>
      </c>
      <c r="Q39" s="91" t="s">
        <v>152</v>
      </c>
      <c r="R39" s="147"/>
      <c r="S39" s="91" t="s">
        <v>153</v>
      </c>
      <c r="T39" s="147" t="s">
        <v>236</v>
      </c>
      <c r="U39" s="91" t="s">
        <v>153</v>
      </c>
      <c r="V39" s="147" t="s">
        <v>236</v>
      </c>
      <c r="W39" s="91" t="s">
        <v>152</v>
      </c>
      <c r="X39" s="18" t="s">
        <v>191</v>
      </c>
      <c r="AA39" s="13" t="s">
        <v>27</v>
      </c>
      <c r="AB39" s="91" t="s">
        <v>153</v>
      </c>
      <c r="AC39" s="147" t="s">
        <v>177</v>
      </c>
      <c r="AD39" s="91" t="s">
        <v>153</v>
      </c>
      <c r="AE39" s="147" t="s">
        <v>186</v>
      </c>
      <c r="AF39" t="s">
        <v>236</v>
      </c>
      <c r="AG39" t="s">
        <v>27</v>
      </c>
      <c r="AH39" s="91" t="s">
        <v>153</v>
      </c>
      <c r="AI39" s="147" t="s">
        <v>184</v>
      </c>
      <c r="AJ39" s="91" t="s">
        <v>152</v>
      </c>
      <c r="AK39" s="147" t="s">
        <v>181</v>
      </c>
      <c r="AL39" s="91" t="s">
        <v>153</v>
      </c>
      <c r="AM39" s="147" t="s">
        <v>187</v>
      </c>
      <c r="AN39" s="91" t="s">
        <v>153</v>
      </c>
      <c r="AO39" s="147" t="s">
        <v>199</v>
      </c>
      <c r="AP39" s="91" t="s">
        <v>152</v>
      </c>
      <c r="AQ39" s="147"/>
      <c r="AR39" s="91" t="s">
        <v>153</v>
      </c>
      <c r="AS39" s="147" t="s">
        <v>203</v>
      </c>
      <c r="AT39" s="91" t="s">
        <v>153</v>
      </c>
      <c r="AU39" s="147" t="s">
        <v>186</v>
      </c>
      <c r="AV39" s="91" t="s">
        <v>152</v>
      </c>
      <c r="AW39" s="18" t="s">
        <v>195</v>
      </c>
      <c r="AY39" s="13" t="s">
        <v>27</v>
      </c>
      <c r="AZ39" s="91" t="s">
        <v>153</v>
      </c>
      <c r="BA39" s="147" t="s">
        <v>177</v>
      </c>
      <c r="BB39" s="91" t="s">
        <v>153</v>
      </c>
      <c r="BC39" s="147" t="s">
        <v>186</v>
      </c>
      <c r="BD39" s="91" t="s">
        <v>153</v>
      </c>
      <c r="BE39" s="147" t="s">
        <v>184</v>
      </c>
      <c r="BF39" s="91" t="s">
        <v>152</v>
      </c>
      <c r="BG39" s="147" t="s">
        <v>181</v>
      </c>
      <c r="BH39" s="91" t="s">
        <v>153</v>
      </c>
      <c r="BI39" s="147" t="s">
        <v>187</v>
      </c>
      <c r="BJ39" s="91" t="s">
        <v>153</v>
      </c>
      <c r="BK39" s="147" t="s">
        <v>199</v>
      </c>
      <c r="BL39" s="91" t="s">
        <v>152</v>
      </c>
      <c r="BM39" s="147"/>
      <c r="BN39" s="91" t="s">
        <v>153</v>
      </c>
      <c r="BO39" s="147" t="s">
        <v>203</v>
      </c>
      <c r="BP39" s="91" t="s">
        <v>153</v>
      </c>
      <c r="BQ39" s="147" t="s">
        <v>186</v>
      </c>
      <c r="BR39" s="91" t="s">
        <v>152</v>
      </c>
      <c r="BS39" s="18" t="s">
        <v>195</v>
      </c>
      <c r="BU39" s="13" t="s">
        <v>27</v>
      </c>
      <c r="BV39" s="91" t="s">
        <v>153</v>
      </c>
      <c r="BW39" s="91" t="s">
        <v>177</v>
      </c>
      <c r="BX39" s="91" t="s">
        <v>153</v>
      </c>
      <c r="BY39" s="91" t="s">
        <v>186</v>
      </c>
      <c r="BZ39" s="91" t="s">
        <v>153</v>
      </c>
      <c r="CA39" s="91" t="s">
        <v>184</v>
      </c>
      <c r="CB39" s="91" t="s">
        <v>152</v>
      </c>
      <c r="CC39" s="91" t="s">
        <v>181</v>
      </c>
      <c r="CD39" s="91" t="s">
        <v>153</v>
      </c>
      <c r="CE39" s="91" t="s">
        <v>187</v>
      </c>
      <c r="CF39" s="91" t="s">
        <v>153</v>
      </c>
      <c r="CG39" s="91" t="s">
        <v>199</v>
      </c>
      <c r="CH39" s="91" t="s">
        <v>152</v>
      </c>
      <c r="CI39" s="91"/>
      <c r="CJ39" s="91" t="s">
        <v>153</v>
      </c>
      <c r="CK39" s="91" t="s">
        <v>203</v>
      </c>
      <c r="CL39" s="91" t="s">
        <v>153</v>
      </c>
      <c r="CM39" s="91" t="s">
        <v>186</v>
      </c>
      <c r="CN39" s="91" t="s">
        <v>152</v>
      </c>
      <c r="CO39" t="s">
        <v>195</v>
      </c>
    </row>
    <row r="40" spans="2:93" ht="21" x14ac:dyDescent="0.35">
      <c r="B40" s="88" t="s">
        <v>41</v>
      </c>
      <c r="D40" s="13" t="s">
        <v>41</v>
      </c>
      <c r="E40" s="91" t="s">
        <v>153</v>
      </c>
      <c r="F40" s="147" t="s">
        <v>179</v>
      </c>
      <c r="G40" s="91" t="s">
        <v>153</v>
      </c>
      <c r="H40" s="18"/>
      <c r="I40" s="91" t="s">
        <v>153</v>
      </c>
      <c r="J40" s="147"/>
      <c r="K40" s="91"/>
      <c r="L40" s="147"/>
      <c r="M40" s="91" t="s">
        <v>153</v>
      </c>
      <c r="N40" s="147"/>
      <c r="O40" s="91" t="s">
        <v>153</v>
      </c>
      <c r="P40" s="147" t="s">
        <v>179</v>
      </c>
      <c r="Q40" s="91" t="s">
        <v>152</v>
      </c>
      <c r="R40" s="18"/>
      <c r="S40" s="91" t="s">
        <v>153</v>
      </c>
      <c r="T40" s="147" t="s">
        <v>179</v>
      </c>
      <c r="U40" s="91" t="s">
        <v>153</v>
      </c>
      <c r="V40" s="147"/>
      <c r="W40" s="91" t="s">
        <v>153</v>
      </c>
      <c r="X40" s="18"/>
      <c r="AA40" s="13" t="s">
        <v>41</v>
      </c>
      <c r="AB40" s="91" t="s">
        <v>153</v>
      </c>
      <c r="AC40" s="147" t="s">
        <v>177</v>
      </c>
      <c r="AD40" s="91" t="s">
        <v>153</v>
      </c>
      <c r="AE40" s="18" t="s">
        <v>179</v>
      </c>
      <c r="AF40" t="s">
        <v>179</v>
      </c>
      <c r="AG40" t="s">
        <v>41</v>
      </c>
      <c r="AH40" s="91" t="s">
        <v>153</v>
      </c>
      <c r="AI40" s="147" t="s">
        <v>177</v>
      </c>
      <c r="AJ40" s="91"/>
      <c r="AK40" s="147"/>
      <c r="AL40" s="91" t="s">
        <v>153</v>
      </c>
      <c r="AM40" s="147" t="s">
        <v>180</v>
      </c>
      <c r="AN40" s="91" t="s">
        <v>153</v>
      </c>
      <c r="AO40" s="147" t="s">
        <v>180</v>
      </c>
      <c r="AP40" s="91" t="s">
        <v>152</v>
      </c>
      <c r="AQ40" s="18" t="s">
        <v>237</v>
      </c>
      <c r="AR40" s="91" t="s">
        <v>153</v>
      </c>
      <c r="AS40" s="147" t="s">
        <v>178</v>
      </c>
      <c r="AT40" s="91" t="s">
        <v>153</v>
      </c>
      <c r="AU40" s="147" t="s">
        <v>177</v>
      </c>
      <c r="AV40" s="91" t="s">
        <v>153</v>
      </c>
      <c r="AW40" s="18" t="s">
        <v>179</v>
      </c>
      <c r="AY40" s="13" t="s">
        <v>41</v>
      </c>
      <c r="AZ40" s="91" t="s">
        <v>153</v>
      </c>
      <c r="BA40" s="147" t="s">
        <v>177</v>
      </c>
      <c r="BB40" s="91" t="s">
        <v>153</v>
      </c>
      <c r="BC40" s="18" t="s">
        <v>179</v>
      </c>
      <c r="BD40" s="91" t="s">
        <v>153</v>
      </c>
      <c r="BE40" s="147" t="s">
        <v>177</v>
      </c>
      <c r="BF40" s="91"/>
      <c r="BG40" s="147"/>
      <c r="BH40" s="91" t="s">
        <v>153</v>
      </c>
      <c r="BI40" s="147" t="s">
        <v>180</v>
      </c>
      <c r="BJ40" s="91" t="s">
        <v>153</v>
      </c>
      <c r="BK40" s="147" t="s">
        <v>180</v>
      </c>
      <c r="BL40" s="91" t="s">
        <v>152</v>
      </c>
      <c r="BM40" s="18" t="s">
        <v>237</v>
      </c>
      <c r="BN40" s="91" t="s">
        <v>153</v>
      </c>
      <c r="BO40" s="147" t="s">
        <v>178</v>
      </c>
      <c r="BP40" s="91" t="s">
        <v>153</v>
      </c>
      <c r="BQ40" s="147" t="s">
        <v>177</v>
      </c>
      <c r="BR40" s="91" t="s">
        <v>153</v>
      </c>
      <c r="BS40" s="18" t="s">
        <v>179</v>
      </c>
      <c r="BU40" s="13" t="s">
        <v>41</v>
      </c>
      <c r="BV40" s="91" t="s">
        <v>153</v>
      </c>
      <c r="BW40" s="91" t="s">
        <v>177</v>
      </c>
      <c r="BX40" s="91" t="s">
        <v>153</v>
      </c>
      <c r="BY40" s="91"/>
      <c r="BZ40" s="91" t="s">
        <v>153</v>
      </c>
      <c r="CA40" s="91" t="s">
        <v>177</v>
      </c>
      <c r="CB40" s="91" t="s">
        <v>185</v>
      </c>
      <c r="CC40" s="91"/>
      <c r="CD40" s="91" t="s">
        <v>153</v>
      </c>
      <c r="CE40" s="91" t="s">
        <v>180</v>
      </c>
      <c r="CF40" s="91" t="s">
        <v>153</v>
      </c>
      <c r="CG40" s="91" t="s">
        <v>180</v>
      </c>
      <c r="CH40" s="91" t="s">
        <v>152</v>
      </c>
      <c r="CI40" s="91"/>
      <c r="CJ40" s="91" t="s">
        <v>153</v>
      </c>
      <c r="CK40" s="91" t="s">
        <v>178</v>
      </c>
      <c r="CL40" s="91" t="s">
        <v>153</v>
      </c>
      <c r="CM40" s="91" t="s">
        <v>177</v>
      </c>
      <c r="CN40" s="91" t="s">
        <v>153</v>
      </c>
      <c r="CO40" t="s">
        <v>179</v>
      </c>
    </row>
    <row r="41" spans="2:93" ht="21" x14ac:dyDescent="0.35">
      <c r="B41" s="88" t="s">
        <v>40</v>
      </c>
      <c r="D41" s="13" t="s">
        <v>40</v>
      </c>
      <c r="E41" s="91" t="s">
        <v>153</v>
      </c>
      <c r="F41" s="148"/>
      <c r="G41" s="91" t="s">
        <v>153</v>
      </c>
      <c r="H41" s="147"/>
      <c r="I41" s="91" t="s">
        <v>153</v>
      </c>
      <c r="J41" s="147"/>
      <c r="K41" s="91" t="s">
        <v>190</v>
      </c>
      <c r="M41" s="91" t="s">
        <v>153</v>
      </c>
      <c r="N41" s="147"/>
      <c r="O41" s="91" t="s">
        <v>153</v>
      </c>
      <c r="P41" s="164"/>
      <c r="Q41" s="91" t="s">
        <v>153</v>
      </c>
      <c r="S41" s="91" t="s">
        <v>153</v>
      </c>
      <c r="T41" s="147"/>
      <c r="U41" s="91" t="s">
        <v>153</v>
      </c>
      <c r="V41" s="147"/>
      <c r="W41" s="91" t="s">
        <v>152</v>
      </c>
      <c r="X41" s="18"/>
      <c r="AA41" s="13" t="s">
        <v>40</v>
      </c>
      <c r="AB41" s="91" t="s">
        <v>153</v>
      </c>
      <c r="AC41" s="148" t="s">
        <v>177</v>
      </c>
      <c r="AD41" s="91" t="s">
        <v>153</v>
      </c>
      <c r="AE41" s="147" t="s">
        <v>179</v>
      </c>
      <c r="AF41" t="s">
        <v>179</v>
      </c>
      <c r="AG41" t="s">
        <v>40</v>
      </c>
      <c r="AH41" s="91" t="s">
        <v>153</v>
      </c>
      <c r="AI41" s="147" t="s">
        <v>177</v>
      </c>
      <c r="AJ41" s="91" t="s">
        <v>190</v>
      </c>
      <c r="AK41" s="148" t="s">
        <v>188</v>
      </c>
      <c r="AL41" s="91" t="s">
        <v>153</v>
      </c>
      <c r="AM41" s="147" t="s">
        <v>180</v>
      </c>
      <c r="AN41" s="91" t="s">
        <v>153</v>
      </c>
      <c r="AO41" s="164" t="s">
        <v>182</v>
      </c>
      <c r="AP41" s="91" t="s">
        <v>153</v>
      </c>
      <c r="AQ41" s="148" t="s">
        <v>177</v>
      </c>
      <c r="AR41" s="91" t="s">
        <v>153</v>
      </c>
      <c r="AS41" s="147" t="s">
        <v>178</v>
      </c>
      <c r="AT41" s="91" t="s">
        <v>153</v>
      </c>
      <c r="AU41" s="147" t="s">
        <v>177</v>
      </c>
      <c r="AV41" s="91" t="s">
        <v>152</v>
      </c>
      <c r="AW41" s="18" t="s">
        <v>236</v>
      </c>
      <c r="AY41" s="13" t="s">
        <v>40</v>
      </c>
      <c r="AZ41" s="91" t="s">
        <v>153</v>
      </c>
      <c r="BA41" s="148" t="s">
        <v>177</v>
      </c>
      <c r="BB41" s="91" t="s">
        <v>153</v>
      </c>
      <c r="BC41" s="147" t="s">
        <v>179</v>
      </c>
      <c r="BD41" s="91" t="s">
        <v>153</v>
      </c>
      <c r="BE41" s="148" t="s">
        <v>177</v>
      </c>
      <c r="BF41" s="91" t="s">
        <v>190</v>
      </c>
      <c r="BG41" s="148" t="s">
        <v>188</v>
      </c>
      <c r="BH41" s="91" t="s">
        <v>153</v>
      </c>
      <c r="BI41" s="148" t="s">
        <v>180</v>
      </c>
      <c r="BJ41" s="91" t="s">
        <v>153</v>
      </c>
      <c r="BK41" s="148" t="s">
        <v>180</v>
      </c>
      <c r="BL41" s="91" t="s">
        <v>153</v>
      </c>
      <c r="BM41" s="148" t="s">
        <v>177</v>
      </c>
      <c r="BN41" s="91" t="s">
        <v>153</v>
      </c>
      <c r="BO41" s="148" t="s">
        <v>178</v>
      </c>
      <c r="BP41" s="91" t="s">
        <v>153</v>
      </c>
      <c r="BQ41" s="148" t="s">
        <v>177</v>
      </c>
      <c r="BR41" s="91" t="s">
        <v>152</v>
      </c>
      <c r="BS41" s="18" t="s">
        <v>182</v>
      </c>
      <c r="BU41" s="13" t="s">
        <v>40</v>
      </c>
      <c r="BV41" s="91" t="s">
        <v>153</v>
      </c>
      <c r="BW41" s="91" t="s">
        <v>177</v>
      </c>
      <c r="BX41" s="91" t="s">
        <v>153</v>
      </c>
      <c r="BY41" s="91" t="s">
        <v>179</v>
      </c>
      <c r="BZ41" s="91" t="s">
        <v>153</v>
      </c>
      <c r="CA41" s="91" t="s">
        <v>177</v>
      </c>
      <c r="CB41" s="91" t="s">
        <v>190</v>
      </c>
      <c r="CC41" s="91" t="s">
        <v>188</v>
      </c>
      <c r="CD41" s="91" t="s">
        <v>153</v>
      </c>
      <c r="CE41" s="91" t="s">
        <v>180</v>
      </c>
      <c r="CF41" s="91" t="s">
        <v>153</v>
      </c>
      <c r="CG41" s="91" t="s">
        <v>180</v>
      </c>
      <c r="CH41" s="91" t="s">
        <v>153</v>
      </c>
      <c r="CI41" s="91" t="s">
        <v>177</v>
      </c>
      <c r="CJ41" s="91" t="s">
        <v>153</v>
      </c>
      <c r="CK41" s="91" t="s">
        <v>178</v>
      </c>
      <c r="CL41" s="91" t="s">
        <v>153</v>
      </c>
      <c r="CM41" s="91" t="s">
        <v>177</v>
      </c>
      <c r="CN41" s="91" t="s">
        <v>152</v>
      </c>
      <c r="CO41" t="s">
        <v>182</v>
      </c>
    </row>
    <row r="42" spans="2:93" ht="21" hidden="1" x14ac:dyDescent="0.35">
      <c r="B42" s="88" t="s">
        <v>231</v>
      </c>
      <c r="D42" s="13" t="s">
        <v>58</v>
      </c>
      <c r="E42" s="91"/>
      <c r="F42" s="147"/>
      <c r="G42" s="91"/>
      <c r="H42" s="147"/>
      <c r="I42" s="91"/>
      <c r="J42" s="147"/>
      <c r="K42" s="91"/>
      <c r="M42" s="91"/>
      <c r="N42" s="147"/>
      <c r="O42" s="91"/>
      <c r="P42" s="147"/>
      <c r="Q42" s="91"/>
      <c r="R42" s="147"/>
      <c r="S42" s="91"/>
      <c r="T42" s="147"/>
      <c r="U42" s="91"/>
      <c r="V42" s="147"/>
      <c r="W42" s="91"/>
      <c r="X42" s="18"/>
      <c r="AA42" s="13" t="s">
        <v>58</v>
      </c>
      <c r="AB42" s="91"/>
      <c r="AC42" s="147"/>
      <c r="AD42" s="91"/>
      <c r="AE42" s="147"/>
      <c r="AF42"/>
      <c r="AG42" t="s">
        <v>231</v>
      </c>
      <c r="AH42" s="91"/>
      <c r="AI42" s="147"/>
      <c r="AJ42" s="91"/>
      <c r="AL42" s="91"/>
      <c r="AM42" s="147"/>
      <c r="AN42" s="91"/>
      <c r="AO42" s="147"/>
      <c r="AP42" s="91"/>
      <c r="AQ42" s="147"/>
      <c r="AR42" s="91"/>
      <c r="AS42" s="147"/>
      <c r="AT42" s="91"/>
      <c r="AU42" s="147"/>
      <c r="AV42" s="91"/>
      <c r="AW42" s="18"/>
      <c r="AY42" s="13" t="s">
        <v>58</v>
      </c>
      <c r="AZ42" s="91"/>
      <c r="BA42" s="147"/>
      <c r="BB42" s="91"/>
      <c r="BC42" s="147"/>
      <c r="BD42" s="91"/>
      <c r="BE42" s="147"/>
      <c r="BF42" s="91"/>
      <c r="BH42" s="91"/>
      <c r="BI42" s="147"/>
      <c r="BJ42" s="91"/>
      <c r="BK42" s="147"/>
      <c r="BL42" s="91"/>
      <c r="BM42" s="147"/>
      <c r="BN42" s="91"/>
      <c r="BO42" s="147"/>
      <c r="BP42" s="91"/>
      <c r="BQ42" s="147"/>
      <c r="BR42" s="91"/>
      <c r="BS42" s="18"/>
      <c r="BU42" s="13" t="s">
        <v>58</v>
      </c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</row>
    <row r="43" spans="2:93" ht="21" x14ac:dyDescent="0.35">
      <c r="B43" s="88" t="s">
        <v>23</v>
      </c>
      <c r="D43" s="13" t="s">
        <v>23</v>
      </c>
      <c r="E43" s="91" t="s">
        <v>153</v>
      </c>
      <c r="F43" s="147" t="s">
        <v>179</v>
      </c>
      <c r="G43" s="91" t="s">
        <v>153</v>
      </c>
      <c r="H43" s="147" t="s">
        <v>179</v>
      </c>
      <c r="I43" s="91" t="s">
        <v>153</v>
      </c>
      <c r="J43" s="147" t="s">
        <v>179</v>
      </c>
      <c r="K43" s="91" t="s">
        <v>153</v>
      </c>
      <c r="M43" s="91" t="s">
        <v>153</v>
      </c>
      <c r="N43" s="147" t="s">
        <v>179</v>
      </c>
      <c r="O43" s="91" t="s">
        <v>190</v>
      </c>
      <c r="P43" s="164" t="s">
        <v>182</v>
      </c>
      <c r="Q43" s="91" t="s">
        <v>153</v>
      </c>
      <c r="R43" s="147" t="s">
        <v>179</v>
      </c>
      <c r="S43" s="91" t="s">
        <v>153</v>
      </c>
      <c r="T43" s="147" t="s">
        <v>179</v>
      </c>
      <c r="U43" s="91" t="s">
        <v>153</v>
      </c>
      <c r="V43" s="147" t="s">
        <v>179</v>
      </c>
      <c r="W43" s="91" t="s">
        <v>152</v>
      </c>
      <c r="X43" s="18" t="s">
        <v>182</v>
      </c>
      <c r="AA43" s="13" t="s">
        <v>23</v>
      </c>
      <c r="AB43" s="91" t="s">
        <v>153</v>
      </c>
      <c r="AC43" s="147" t="s">
        <v>177</v>
      </c>
      <c r="AD43" s="91" t="s">
        <v>153</v>
      </c>
      <c r="AE43" s="147" t="s">
        <v>179</v>
      </c>
      <c r="AF43" t="s">
        <v>179</v>
      </c>
      <c r="AG43" t="s">
        <v>23</v>
      </c>
      <c r="AH43" s="91" t="s">
        <v>153</v>
      </c>
      <c r="AI43" s="147" t="s">
        <v>177</v>
      </c>
      <c r="AJ43" s="91" t="s">
        <v>153</v>
      </c>
      <c r="AK43" s="148" t="s">
        <v>177</v>
      </c>
      <c r="AL43" s="91" t="s">
        <v>153</v>
      </c>
      <c r="AM43" s="147" t="s">
        <v>180</v>
      </c>
      <c r="AN43" s="91" t="s">
        <v>190</v>
      </c>
      <c r="AO43" s="164" t="s">
        <v>182</v>
      </c>
      <c r="AP43" s="91" t="s">
        <v>153</v>
      </c>
      <c r="AQ43" s="147" t="s">
        <v>177</v>
      </c>
      <c r="AR43" s="91" t="s">
        <v>153</v>
      </c>
      <c r="AS43" s="147" t="s">
        <v>178</v>
      </c>
      <c r="AT43" s="91" t="s">
        <v>153</v>
      </c>
      <c r="AU43" s="147" t="s">
        <v>179</v>
      </c>
      <c r="AV43" s="91" t="s">
        <v>152</v>
      </c>
      <c r="AW43" s="18" t="s">
        <v>182</v>
      </c>
      <c r="AY43" s="13" t="s">
        <v>23</v>
      </c>
      <c r="AZ43" s="91" t="s">
        <v>153</v>
      </c>
      <c r="BA43" s="147" t="s">
        <v>177</v>
      </c>
      <c r="BB43" s="91" t="s">
        <v>153</v>
      </c>
      <c r="BC43" s="147" t="s">
        <v>179</v>
      </c>
      <c r="BD43" s="91" t="s">
        <v>153</v>
      </c>
      <c r="BE43" s="147" t="s">
        <v>177</v>
      </c>
      <c r="BF43" s="91" t="s">
        <v>153</v>
      </c>
      <c r="BG43" s="148" t="s">
        <v>177</v>
      </c>
      <c r="BH43" s="91" t="s">
        <v>153</v>
      </c>
      <c r="BI43" s="147" t="s">
        <v>180</v>
      </c>
      <c r="BJ43" s="91" t="s">
        <v>190</v>
      </c>
      <c r="BK43" s="147" t="s">
        <v>188</v>
      </c>
      <c r="BL43" s="91" t="s">
        <v>153</v>
      </c>
      <c r="BM43" s="147" t="s">
        <v>177</v>
      </c>
      <c r="BN43" s="91" t="s">
        <v>153</v>
      </c>
      <c r="BO43" s="147" t="s">
        <v>178</v>
      </c>
      <c r="BP43" s="91" t="s">
        <v>153</v>
      </c>
      <c r="BQ43" s="147" t="s">
        <v>179</v>
      </c>
      <c r="BR43" s="91" t="s">
        <v>152</v>
      </c>
      <c r="BS43" s="18" t="s">
        <v>182</v>
      </c>
      <c r="BU43" s="13" t="s">
        <v>23</v>
      </c>
      <c r="BV43" s="91" t="s">
        <v>153</v>
      </c>
      <c r="BW43" s="91" t="s">
        <v>177</v>
      </c>
      <c r="BX43" s="91" t="s">
        <v>153</v>
      </c>
      <c r="BY43" s="91" t="s">
        <v>179</v>
      </c>
      <c r="BZ43" s="91" t="s">
        <v>153</v>
      </c>
      <c r="CA43" s="91" t="s">
        <v>177</v>
      </c>
      <c r="CB43" s="91" t="s">
        <v>153</v>
      </c>
      <c r="CC43" s="91" t="s">
        <v>177</v>
      </c>
      <c r="CD43" s="91" t="s">
        <v>153</v>
      </c>
      <c r="CE43" s="91" t="s">
        <v>180</v>
      </c>
      <c r="CF43" s="91" t="s">
        <v>190</v>
      </c>
      <c r="CG43" s="91" t="s">
        <v>188</v>
      </c>
      <c r="CH43" s="91" t="s">
        <v>153</v>
      </c>
      <c r="CI43" s="91" t="s">
        <v>177</v>
      </c>
      <c r="CJ43" s="91" t="s">
        <v>153</v>
      </c>
      <c r="CK43" s="91" t="s">
        <v>178</v>
      </c>
      <c r="CL43" s="91" t="s">
        <v>190</v>
      </c>
      <c r="CM43" s="91" t="s">
        <v>188</v>
      </c>
      <c r="CN43" s="91" t="s">
        <v>152</v>
      </c>
      <c r="CO43" t="s">
        <v>182</v>
      </c>
    </row>
    <row r="44" spans="2:93" ht="21" x14ac:dyDescent="0.35">
      <c r="B44" s="88" t="s">
        <v>30</v>
      </c>
      <c r="D44" s="13" t="s">
        <v>30</v>
      </c>
      <c r="E44" s="91" t="s">
        <v>153</v>
      </c>
      <c r="F44" s="148" t="s">
        <v>177</v>
      </c>
      <c r="G44" s="91" t="s">
        <v>153</v>
      </c>
      <c r="H44" s="147" t="s">
        <v>179</v>
      </c>
      <c r="I44" s="91" t="s">
        <v>153</v>
      </c>
      <c r="J44" s="148" t="s">
        <v>177</v>
      </c>
      <c r="K44" s="91" t="s">
        <v>152</v>
      </c>
      <c r="L44" s="148" t="s">
        <v>181</v>
      </c>
      <c r="M44" s="91" t="s">
        <v>153</v>
      </c>
      <c r="N44" s="148" t="s">
        <v>180</v>
      </c>
      <c r="O44" s="91" t="s">
        <v>153</v>
      </c>
      <c r="P44" s="148" t="s">
        <v>180</v>
      </c>
      <c r="Q44" s="91" t="s">
        <v>153</v>
      </c>
      <c r="R44" s="148" t="s">
        <v>177</v>
      </c>
      <c r="S44" s="91" t="s">
        <v>153</v>
      </c>
      <c r="T44" s="148" t="s">
        <v>178</v>
      </c>
      <c r="U44" s="91" t="s">
        <v>153</v>
      </c>
      <c r="V44" s="148" t="s">
        <v>177</v>
      </c>
      <c r="W44" s="91" t="s">
        <v>153</v>
      </c>
      <c r="X44" s="18" t="s">
        <v>179</v>
      </c>
      <c r="Z44" s="91"/>
      <c r="AA44" s="18" t="s">
        <v>30</v>
      </c>
      <c r="AB44" s="91" t="s">
        <v>153</v>
      </c>
      <c r="AC44" s="148" t="s">
        <v>177</v>
      </c>
      <c r="AD44" s="91" t="s">
        <v>153</v>
      </c>
      <c r="AE44" s="147" t="s">
        <v>179</v>
      </c>
      <c r="AF44" t="s">
        <v>179</v>
      </c>
      <c r="AG44" t="s">
        <v>30</v>
      </c>
      <c r="AH44" s="91" t="s">
        <v>153</v>
      </c>
      <c r="AI44" s="148" t="s">
        <v>177</v>
      </c>
      <c r="AJ44" s="91" t="s">
        <v>152</v>
      </c>
      <c r="AK44" s="148" t="s">
        <v>181</v>
      </c>
      <c r="AL44" s="91" t="s">
        <v>153</v>
      </c>
      <c r="AM44" s="148" t="s">
        <v>180</v>
      </c>
      <c r="AN44" s="91" t="s">
        <v>153</v>
      </c>
      <c r="AO44" s="148" t="s">
        <v>180</v>
      </c>
      <c r="AP44" s="91" t="s">
        <v>153</v>
      </c>
      <c r="AQ44" s="148" t="s">
        <v>177</v>
      </c>
      <c r="AR44" s="91" t="s">
        <v>153</v>
      </c>
      <c r="AS44" s="148" t="s">
        <v>178</v>
      </c>
      <c r="AT44" s="91" t="s">
        <v>153</v>
      </c>
      <c r="AU44" s="148" t="s">
        <v>177</v>
      </c>
      <c r="AV44" s="91" t="s">
        <v>153</v>
      </c>
      <c r="AW44" s="18" t="s">
        <v>179</v>
      </c>
      <c r="AY44" s="13" t="s">
        <v>30</v>
      </c>
      <c r="AZ44" s="91" t="s">
        <v>153</v>
      </c>
      <c r="BA44" s="148" t="s">
        <v>177</v>
      </c>
      <c r="BB44" s="91" t="s">
        <v>153</v>
      </c>
      <c r="BC44" s="147" t="s">
        <v>179</v>
      </c>
      <c r="BD44" s="91" t="s">
        <v>153</v>
      </c>
      <c r="BE44" s="148" t="s">
        <v>177</v>
      </c>
      <c r="BF44" s="91" t="s">
        <v>152</v>
      </c>
      <c r="BG44" s="148" t="s">
        <v>181</v>
      </c>
      <c r="BH44" s="91" t="s">
        <v>153</v>
      </c>
      <c r="BI44" s="148" t="s">
        <v>180</v>
      </c>
      <c r="BJ44" s="91" t="s">
        <v>153</v>
      </c>
      <c r="BK44" s="148" t="s">
        <v>180</v>
      </c>
      <c r="BL44" s="91" t="s">
        <v>153</v>
      </c>
      <c r="BM44" s="148" t="s">
        <v>177</v>
      </c>
      <c r="BN44" s="91" t="s">
        <v>153</v>
      </c>
      <c r="BO44" s="148" t="s">
        <v>178</v>
      </c>
      <c r="BP44" s="91" t="s">
        <v>153</v>
      </c>
      <c r="BQ44" s="148" t="s">
        <v>177</v>
      </c>
      <c r="BR44" s="91" t="s">
        <v>153</v>
      </c>
      <c r="BS44" s="18" t="s">
        <v>179</v>
      </c>
      <c r="BU44" s="13" t="s">
        <v>30</v>
      </c>
      <c r="BV44" s="91" t="s">
        <v>153</v>
      </c>
      <c r="BW44" s="91" t="s">
        <v>177</v>
      </c>
      <c r="BX44" s="91" t="s">
        <v>153</v>
      </c>
      <c r="BY44" s="91" t="s">
        <v>179</v>
      </c>
      <c r="BZ44" s="91" t="s">
        <v>153</v>
      </c>
      <c r="CA44" s="91" t="s">
        <v>177</v>
      </c>
      <c r="CB44" s="91" t="s">
        <v>152</v>
      </c>
      <c r="CC44" s="91" t="s">
        <v>181</v>
      </c>
      <c r="CD44" s="91" t="s">
        <v>153</v>
      </c>
      <c r="CE44" s="91" t="s">
        <v>180</v>
      </c>
      <c r="CF44" s="91" t="s">
        <v>153</v>
      </c>
      <c r="CG44" s="91" t="s">
        <v>180</v>
      </c>
      <c r="CH44" s="91" t="s">
        <v>153</v>
      </c>
      <c r="CI44" s="91" t="s">
        <v>177</v>
      </c>
      <c r="CJ44" s="91" t="s">
        <v>153</v>
      </c>
      <c r="CK44" s="91" t="s">
        <v>178</v>
      </c>
      <c r="CL44" s="91" t="s">
        <v>153</v>
      </c>
      <c r="CM44" s="91" t="s">
        <v>177</v>
      </c>
      <c r="CN44" s="91" t="s">
        <v>153</v>
      </c>
      <c r="CO44" t="s">
        <v>179</v>
      </c>
    </row>
    <row r="45" spans="2:93" ht="21" x14ac:dyDescent="0.35">
      <c r="B45" s="88" t="s">
        <v>264</v>
      </c>
      <c r="D45" s="13" t="s">
        <v>48</v>
      </c>
      <c r="E45" s="91" t="s">
        <v>153</v>
      </c>
      <c r="F45" s="147"/>
      <c r="G45" s="91" t="s">
        <v>153</v>
      </c>
      <c r="H45" s="18" t="s">
        <v>179</v>
      </c>
      <c r="I45" s="91" t="s">
        <v>153</v>
      </c>
      <c r="J45" s="147"/>
      <c r="K45" s="91" t="s">
        <v>153</v>
      </c>
      <c r="L45" s="147"/>
      <c r="M45" s="91" t="s">
        <v>153</v>
      </c>
      <c r="N45" s="147" t="s">
        <v>191</v>
      </c>
      <c r="O45" s="91" t="s">
        <v>190</v>
      </c>
      <c r="P45" s="18"/>
      <c r="Q45" s="91" t="s">
        <v>190</v>
      </c>
      <c r="R45" s="147"/>
      <c r="S45" s="91" t="s">
        <v>190</v>
      </c>
      <c r="T45" s="147"/>
      <c r="U45" s="91" t="s">
        <v>152</v>
      </c>
      <c r="V45" s="147"/>
      <c r="W45" s="91" t="s">
        <v>190</v>
      </c>
      <c r="X45" s="18"/>
      <c r="AA45" s="13" t="s">
        <v>48</v>
      </c>
      <c r="AB45" s="91" t="s">
        <v>153</v>
      </c>
      <c r="AC45" s="148" t="s">
        <v>177</v>
      </c>
      <c r="AD45" s="91" t="s">
        <v>153</v>
      </c>
      <c r="AE45" s="147" t="s">
        <v>179</v>
      </c>
      <c r="AF45" t="s">
        <v>179</v>
      </c>
      <c r="AG45" t="s">
        <v>48</v>
      </c>
      <c r="AH45" s="91" t="s">
        <v>153</v>
      </c>
      <c r="AI45" s="148" t="s">
        <v>177</v>
      </c>
      <c r="AJ45" s="91" t="s">
        <v>190</v>
      </c>
      <c r="AK45" s="148" t="s">
        <v>188</v>
      </c>
      <c r="AL45" s="91" t="s">
        <v>190</v>
      </c>
      <c r="AM45" s="147" t="s">
        <v>191</v>
      </c>
      <c r="AN45" s="91" t="s">
        <v>152</v>
      </c>
      <c r="AO45" s="148" t="s">
        <v>189</v>
      </c>
      <c r="AP45" s="91" t="s">
        <v>152</v>
      </c>
      <c r="AQ45" s="148" t="s">
        <v>181</v>
      </c>
      <c r="AR45" s="91" t="s">
        <v>152</v>
      </c>
      <c r="AS45" s="148" t="s">
        <v>198</v>
      </c>
      <c r="AT45" s="91" t="s">
        <v>190</v>
      </c>
      <c r="AU45" s="148" t="s">
        <v>188</v>
      </c>
      <c r="AV45" s="91" t="s">
        <v>190</v>
      </c>
      <c r="AW45" t="s">
        <v>188</v>
      </c>
      <c r="AY45" s="13" t="s">
        <v>48</v>
      </c>
      <c r="AZ45" s="91" t="s">
        <v>153</v>
      </c>
      <c r="BA45" s="148" t="s">
        <v>177</v>
      </c>
      <c r="BB45" s="91" t="s">
        <v>153</v>
      </c>
      <c r="BC45" s="147" t="s">
        <v>179</v>
      </c>
      <c r="BD45" s="91" t="s">
        <v>153</v>
      </c>
      <c r="BE45" s="148" t="s">
        <v>177</v>
      </c>
      <c r="BF45" s="91" t="s">
        <v>190</v>
      </c>
      <c r="BG45" s="148" t="s">
        <v>188</v>
      </c>
      <c r="BH45" s="91" t="s">
        <v>190</v>
      </c>
      <c r="BI45" s="147" t="s">
        <v>191</v>
      </c>
      <c r="BJ45" s="91" t="s">
        <v>152</v>
      </c>
      <c r="BK45" s="148" t="s">
        <v>189</v>
      </c>
      <c r="BL45" s="91" t="s">
        <v>152</v>
      </c>
      <c r="BM45" s="148" t="s">
        <v>181</v>
      </c>
      <c r="BN45" s="91" t="s">
        <v>152</v>
      </c>
      <c r="BO45" s="148" t="s">
        <v>198</v>
      </c>
      <c r="BP45" s="91" t="s">
        <v>190</v>
      </c>
      <c r="BQ45" s="148" t="s">
        <v>188</v>
      </c>
      <c r="BR45" s="91" t="s">
        <v>190</v>
      </c>
      <c r="BS45" t="s">
        <v>188</v>
      </c>
      <c r="BU45" s="13" t="s">
        <v>48</v>
      </c>
      <c r="BV45" s="91" t="s">
        <v>153</v>
      </c>
      <c r="BW45" s="91" t="s">
        <v>177</v>
      </c>
      <c r="BX45" s="91" t="s">
        <v>153</v>
      </c>
      <c r="BY45" s="91" t="s">
        <v>179</v>
      </c>
      <c r="BZ45" s="91" t="s">
        <v>153</v>
      </c>
      <c r="CA45" s="91" t="s">
        <v>177</v>
      </c>
      <c r="CB45" s="91" t="s">
        <v>190</v>
      </c>
      <c r="CC45" s="91" t="s">
        <v>188</v>
      </c>
      <c r="CD45" s="91" t="s">
        <v>190</v>
      </c>
      <c r="CE45" s="91" t="s">
        <v>191</v>
      </c>
      <c r="CF45" s="91" t="s">
        <v>152</v>
      </c>
      <c r="CG45" s="91" t="s">
        <v>189</v>
      </c>
      <c r="CH45" s="91" t="s">
        <v>152</v>
      </c>
      <c r="CI45" s="91" t="s">
        <v>181</v>
      </c>
      <c r="CJ45" s="91" t="s">
        <v>152</v>
      </c>
      <c r="CK45" s="91" t="s">
        <v>198</v>
      </c>
      <c r="CL45" s="91" t="s">
        <v>190</v>
      </c>
      <c r="CM45" s="91" t="s">
        <v>188</v>
      </c>
      <c r="CN45" s="91" t="s">
        <v>190</v>
      </c>
      <c r="CO45" t="s">
        <v>188</v>
      </c>
    </row>
    <row r="46" spans="2:93" ht="21" x14ac:dyDescent="0.35">
      <c r="B46" s="88" t="s">
        <v>48</v>
      </c>
      <c r="D46" s="13" t="s">
        <v>35</v>
      </c>
      <c r="E46" s="91" t="s">
        <v>153</v>
      </c>
      <c r="F46" s="147" t="s">
        <v>179</v>
      </c>
      <c r="G46" s="91" t="s">
        <v>153</v>
      </c>
      <c r="H46" s="147" t="s">
        <v>179</v>
      </c>
      <c r="I46" s="91" t="s">
        <v>153</v>
      </c>
      <c r="J46" s="147" t="s">
        <v>179</v>
      </c>
      <c r="K46" s="91" t="s">
        <v>153</v>
      </c>
      <c r="L46" s="147" t="s">
        <v>179</v>
      </c>
      <c r="M46" s="91" t="s">
        <v>153</v>
      </c>
      <c r="N46" s="147" t="s">
        <v>179</v>
      </c>
      <c r="O46" s="91" t="s">
        <v>153</v>
      </c>
      <c r="P46" s="147" t="s">
        <v>191</v>
      </c>
      <c r="Q46" s="91" t="s">
        <v>153</v>
      </c>
      <c r="R46" s="147" t="s">
        <v>191</v>
      </c>
      <c r="S46" s="91" t="s">
        <v>153</v>
      </c>
      <c r="T46" s="147" t="s">
        <v>191</v>
      </c>
      <c r="U46" s="91" t="s">
        <v>153</v>
      </c>
      <c r="V46" s="147" t="s">
        <v>182</v>
      </c>
      <c r="W46" s="91" t="s">
        <v>153</v>
      </c>
      <c r="X46" s="18" t="s">
        <v>191</v>
      </c>
      <c r="AA46" s="13" t="s">
        <v>35</v>
      </c>
      <c r="AB46" s="91" t="s">
        <v>153</v>
      </c>
      <c r="AC46" s="147" t="s">
        <v>177</v>
      </c>
      <c r="AD46" s="91" t="s">
        <v>153</v>
      </c>
      <c r="AE46" s="18" t="s">
        <v>179</v>
      </c>
      <c r="AF46" t="s">
        <v>179</v>
      </c>
      <c r="AG46" t="s">
        <v>35</v>
      </c>
      <c r="AH46" s="91" t="s">
        <v>153</v>
      </c>
      <c r="AI46" s="147" t="s">
        <v>177</v>
      </c>
      <c r="AJ46" s="91" t="s">
        <v>153</v>
      </c>
      <c r="AK46" s="147" t="s">
        <v>177</v>
      </c>
      <c r="AL46" s="91" t="s">
        <v>153</v>
      </c>
      <c r="AM46" s="147" t="s">
        <v>180</v>
      </c>
      <c r="AN46" s="91" t="s">
        <v>190</v>
      </c>
      <c r="AO46" s="18" t="s">
        <v>191</v>
      </c>
      <c r="AP46" s="91" t="s">
        <v>190</v>
      </c>
      <c r="AQ46" s="147" t="s">
        <v>192</v>
      </c>
      <c r="AR46" s="91" t="s">
        <v>190</v>
      </c>
      <c r="AS46" s="147" t="s">
        <v>191</v>
      </c>
      <c r="AT46" s="91" t="s">
        <v>152</v>
      </c>
      <c r="AU46" s="147" t="s">
        <v>182</v>
      </c>
      <c r="AV46" s="91" t="s">
        <v>190</v>
      </c>
      <c r="AW46" s="18" t="s">
        <v>191</v>
      </c>
      <c r="AY46" s="13" t="s">
        <v>35</v>
      </c>
      <c r="AZ46" s="91" t="s">
        <v>153</v>
      </c>
      <c r="BA46" s="147" t="s">
        <v>177</v>
      </c>
      <c r="BB46" s="91" t="s">
        <v>153</v>
      </c>
      <c r="BC46" s="18" t="s">
        <v>179</v>
      </c>
      <c r="BD46" s="91" t="s">
        <v>153</v>
      </c>
      <c r="BE46" s="147" t="s">
        <v>177</v>
      </c>
      <c r="BF46" s="91" t="s">
        <v>153</v>
      </c>
      <c r="BG46" s="147" t="s">
        <v>177</v>
      </c>
      <c r="BH46" s="91" t="s">
        <v>153</v>
      </c>
      <c r="BI46" s="147" t="s">
        <v>180</v>
      </c>
      <c r="BJ46" s="91" t="s">
        <v>190</v>
      </c>
      <c r="BK46" s="18" t="s">
        <v>191</v>
      </c>
      <c r="BL46" s="91" t="s">
        <v>190</v>
      </c>
      <c r="BM46" s="147" t="s">
        <v>192</v>
      </c>
      <c r="BN46" s="91" t="s">
        <v>190</v>
      </c>
      <c r="BO46" s="147" t="s">
        <v>191</v>
      </c>
      <c r="BP46" s="91" t="s">
        <v>152</v>
      </c>
      <c r="BQ46" s="147" t="s">
        <v>182</v>
      </c>
      <c r="BR46" s="91" t="s">
        <v>190</v>
      </c>
      <c r="BS46" s="18" t="s">
        <v>191</v>
      </c>
      <c r="BU46" s="13" t="s">
        <v>35</v>
      </c>
      <c r="BV46" s="91" t="s">
        <v>153</v>
      </c>
      <c r="BW46" s="91" t="s">
        <v>177</v>
      </c>
      <c r="BX46" s="91" t="s">
        <v>153</v>
      </c>
      <c r="BY46" s="91"/>
      <c r="BZ46" s="91" t="s">
        <v>153</v>
      </c>
      <c r="CA46" s="91" t="s">
        <v>177</v>
      </c>
      <c r="CB46" s="91" t="s">
        <v>153</v>
      </c>
      <c r="CC46" s="91" t="s">
        <v>177</v>
      </c>
      <c r="CD46" s="91" t="s">
        <v>153</v>
      </c>
      <c r="CE46" s="91" t="s">
        <v>180</v>
      </c>
      <c r="CF46" s="91" t="s">
        <v>153</v>
      </c>
      <c r="CG46" s="91" t="s">
        <v>180</v>
      </c>
      <c r="CH46" s="91" t="s">
        <v>190</v>
      </c>
      <c r="CI46" s="91" t="s">
        <v>192</v>
      </c>
      <c r="CJ46" s="91" t="s">
        <v>190</v>
      </c>
      <c r="CK46" s="91" t="s">
        <v>191</v>
      </c>
      <c r="CL46" s="91" t="s">
        <v>152</v>
      </c>
      <c r="CM46" s="91" t="s">
        <v>182</v>
      </c>
      <c r="CN46" s="91" t="s">
        <v>153</v>
      </c>
      <c r="CO46" t="s">
        <v>179</v>
      </c>
    </row>
    <row r="47" spans="2:93" ht="21" x14ac:dyDescent="0.35">
      <c r="B47" s="88" t="s">
        <v>265</v>
      </c>
      <c r="D47" s="13" t="s">
        <v>39</v>
      </c>
      <c r="E47" s="91" t="s">
        <v>153</v>
      </c>
      <c r="F47" s="147" t="s">
        <v>179</v>
      </c>
      <c r="G47" s="91" t="s">
        <v>153</v>
      </c>
      <c r="H47" s="18" t="s">
        <v>179</v>
      </c>
      <c r="I47" s="91" t="s">
        <v>153</v>
      </c>
      <c r="J47" s="147" t="s">
        <v>179</v>
      </c>
      <c r="K47" s="91" t="s">
        <v>152</v>
      </c>
      <c r="L47" s="147" t="s">
        <v>179</v>
      </c>
      <c r="M47" s="91" t="s">
        <v>152</v>
      </c>
      <c r="N47" s="18" t="s">
        <v>179</v>
      </c>
      <c r="O47" s="91" t="s">
        <v>152</v>
      </c>
      <c r="P47" s="147" t="s">
        <v>179</v>
      </c>
      <c r="Q47" s="91" t="s">
        <v>152</v>
      </c>
      <c r="R47" s="147" t="s">
        <v>179</v>
      </c>
      <c r="S47" s="91" t="s">
        <v>152</v>
      </c>
      <c r="T47" s="147" t="s">
        <v>179</v>
      </c>
      <c r="U47" s="91" t="s">
        <v>190</v>
      </c>
      <c r="V47" s="147" t="s">
        <v>179</v>
      </c>
      <c r="W47" s="91" t="s">
        <v>152</v>
      </c>
      <c r="X47" s="18" t="s">
        <v>179</v>
      </c>
      <c r="AA47" s="13" t="s">
        <v>39</v>
      </c>
      <c r="AB47" s="91" t="s">
        <v>153</v>
      </c>
      <c r="AC47" s="147" t="s">
        <v>177</v>
      </c>
      <c r="AD47" s="91" t="s">
        <v>153</v>
      </c>
      <c r="AE47" s="147" t="s">
        <v>179</v>
      </c>
      <c r="AF47" t="s">
        <v>179</v>
      </c>
      <c r="AG47" t="s">
        <v>39</v>
      </c>
      <c r="AH47" s="91" t="s">
        <v>153</v>
      </c>
      <c r="AI47" s="147" t="s">
        <v>177</v>
      </c>
      <c r="AJ47" s="91" t="s">
        <v>153</v>
      </c>
      <c r="AK47" s="147" t="s">
        <v>177</v>
      </c>
      <c r="AL47" s="91" t="s">
        <v>153</v>
      </c>
      <c r="AM47" s="147" t="s">
        <v>180</v>
      </c>
      <c r="AN47" s="91" t="s">
        <v>153</v>
      </c>
      <c r="AO47" s="147" t="s">
        <v>180</v>
      </c>
      <c r="AP47" s="91" t="s">
        <v>153</v>
      </c>
      <c r="AQ47" s="147" t="s">
        <v>177</v>
      </c>
      <c r="AR47" s="91" t="s">
        <v>153</v>
      </c>
      <c r="AS47" s="147" t="s">
        <v>178</v>
      </c>
      <c r="AT47" s="91" t="s">
        <v>153</v>
      </c>
      <c r="AU47" s="147" t="s">
        <v>177</v>
      </c>
      <c r="AV47" s="91" t="s">
        <v>153</v>
      </c>
      <c r="AW47" s="18" t="s">
        <v>179</v>
      </c>
      <c r="AY47" s="13" t="s">
        <v>39</v>
      </c>
      <c r="AZ47" s="91" t="s">
        <v>153</v>
      </c>
      <c r="BA47" s="147" t="s">
        <v>177</v>
      </c>
      <c r="BB47" s="91" t="s">
        <v>153</v>
      </c>
      <c r="BC47" s="147" t="s">
        <v>179</v>
      </c>
      <c r="BD47" s="91" t="s">
        <v>153</v>
      </c>
      <c r="BE47" s="147" t="s">
        <v>177</v>
      </c>
      <c r="BF47" s="91" t="s">
        <v>153</v>
      </c>
      <c r="BG47" s="147" t="s">
        <v>177</v>
      </c>
      <c r="BH47" s="91" t="s">
        <v>153</v>
      </c>
      <c r="BI47" s="147" t="s">
        <v>180</v>
      </c>
      <c r="BJ47" s="91" t="s">
        <v>153</v>
      </c>
      <c r="BK47" s="147" t="s">
        <v>180</v>
      </c>
      <c r="BL47" s="91" t="s">
        <v>153</v>
      </c>
      <c r="BM47" s="147" t="s">
        <v>177</v>
      </c>
      <c r="BN47" s="91" t="s">
        <v>153</v>
      </c>
      <c r="BO47" s="147" t="s">
        <v>178</v>
      </c>
      <c r="BP47" s="91" t="s">
        <v>153</v>
      </c>
      <c r="BQ47" s="147" t="s">
        <v>177</v>
      </c>
      <c r="BR47" s="91" t="s">
        <v>153</v>
      </c>
      <c r="BS47" s="18" t="s">
        <v>179</v>
      </c>
      <c r="BU47" s="13" t="s">
        <v>39</v>
      </c>
      <c r="BV47" s="91" t="s">
        <v>153</v>
      </c>
      <c r="BW47" s="91" t="s">
        <v>177</v>
      </c>
      <c r="BX47" s="91" t="s">
        <v>153</v>
      </c>
      <c r="BY47" s="91" t="s">
        <v>179</v>
      </c>
      <c r="BZ47" s="91" t="s">
        <v>153</v>
      </c>
      <c r="CA47" s="91" t="s">
        <v>177</v>
      </c>
      <c r="CB47" s="91" t="s">
        <v>153</v>
      </c>
      <c r="CC47" s="91" t="s">
        <v>177</v>
      </c>
      <c r="CD47" s="91" t="s">
        <v>153</v>
      </c>
      <c r="CE47" s="91" t="s">
        <v>180</v>
      </c>
      <c r="CF47" s="91" t="s">
        <v>153</v>
      </c>
      <c r="CG47" s="91" t="s">
        <v>180</v>
      </c>
      <c r="CH47" s="91" t="s">
        <v>153</v>
      </c>
      <c r="CI47" s="91" t="s">
        <v>177</v>
      </c>
      <c r="CJ47" s="91" t="s">
        <v>153</v>
      </c>
      <c r="CK47" s="91" t="s">
        <v>178</v>
      </c>
      <c r="CL47" s="91" t="s">
        <v>153</v>
      </c>
      <c r="CM47" s="91" t="s">
        <v>177</v>
      </c>
      <c r="CN47" s="91" t="s">
        <v>153</v>
      </c>
      <c r="CO47" t="s">
        <v>179</v>
      </c>
    </row>
    <row r="48" spans="2:93" ht="21" x14ac:dyDescent="0.35">
      <c r="B48" s="88" t="s">
        <v>39</v>
      </c>
      <c r="D48" s="13" t="s">
        <v>34</v>
      </c>
      <c r="E48" s="91" t="s">
        <v>153</v>
      </c>
      <c r="F48" s="18" t="s">
        <v>179</v>
      </c>
      <c r="G48" s="91" t="s">
        <v>153</v>
      </c>
      <c r="H48" t="s">
        <v>179</v>
      </c>
      <c r="I48" s="91" t="s">
        <v>153</v>
      </c>
      <c r="J48" t="s">
        <v>179</v>
      </c>
      <c r="K48" s="92" t="s">
        <v>153</v>
      </c>
      <c r="L48" t="s">
        <v>191</v>
      </c>
      <c r="M48" s="91" t="s">
        <v>153</v>
      </c>
      <c r="N48" s="18" t="s">
        <v>238</v>
      </c>
      <c r="O48" s="91" t="s">
        <v>152</v>
      </c>
      <c r="P48" t="s">
        <v>182</v>
      </c>
      <c r="Q48" s="91" t="s">
        <v>190</v>
      </c>
      <c r="R48" t="s">
        <v>182</v>
      </c>
      <c r="S48" s="91" t="s">
        <v>153</v>
      </c>
      <c r="T48" s="18" t="s">
        <v>182</v>
      </c>
      <c r="U48" s="91" t="s">
        <v>153</v>
      </c>
      <c r="V48" s="18" t="s">
        <v>191</v>
      </c>
      <c r="W48" s="92" t="s">
        <v>152</v>
      </c>
      <c r="X48" s="18" t="s">
        <v>182</v>
      </c>
      <c r="AA48" s="13" t="s">
        <v>34</v>
      </c>
      <c r="AB48" s="91" t="s">
        <v>153</v>
      </c>
      <c r="AC48" s="147" t="s">
        <v>177</v>
      </c>
      <c r="AD48" s="91" t="s">
        <v>153</v>
      </c>
      <c r="AE48" s="18" t="s">
        <v>179</v>
      </c>
      <c r="AF48" t="s">
        <v>179</v>
      </c>
      <c r="AG48" t="s">
        <v>34</v>
      </c>
      <c r="AH48" s="91" t="s">
        <v>153</v>
      </c>
      <c r="AI48" s="147" t="s">
        <v>177</v>
      </c>
      <c r="AJ48" s="91" t="s">
        <v>152</v>
      </c>
      <c r="AK48" s="147" t="s">
        <v>183</v>
      </c>
      <c r="AL48" s="91" t="s">
        <v>152</v>
      </c>
      <c r="AM48" s="18" t="s">
        <v>238</v>
      </c>
      <c r="AN48" s="91" t="s">
        <v>152</v>
      </c>
      <c r="AO48" s="147" t="s">
        <v>189</v>
      </c>
      <c r="AP48" s="91" t="s">
        <v>152</v>
      </c>
      <c r="AQ48" s="147" t="s">
        <v>181</v>
      </c>
      <c r="AR48" s="91" t="s">
        <v>152</v>
      </c>
      <c r="AS48" s="147" t="s">
        <v>198</v>
      </c>
      <c r="AT48" s="91" t="s">
        <v>190</v>
      </c>
      <c r="AU48" s="147" t="s">
        <v>188</v>
      </c>
      <c r="AV48" s="91" t="s">
        <v>152</v>
      </c>
      <c r="AW48" s="18" t="s">
        <v>182</v>
      </c>
      <c r="AY48" s="13" t="s">
        <v>34</v>
      </c>
      <c r="AZ48" s="91" t="s">
        <v>153</v>
      </c>
      <c r="BA48" s="147" t="s">
        <v>177</v>
      </c>
      <c r="BB48" s="91" t="s">
        <v>153</v>
      </c>
      <c r="BC48" s="18" t="s">
        <v>179</v>
      </c>
      <c r="BD48" s="91" t="s">
        <v>153</v>
      </c>
      <c r="BE48" s="147" t="s">
        <v>177</v>
      </c>
      <c r="BF48" s="91" t="s">
        <v>152</v>
      </c>
      <c r="BG48" s="148" t="s">
        <v>183</v>
      </c>
      <c r="BH48" s="91" t="s">
        <v>152</v>
      </c>
      <c r="BI48" s="18" t="s">
        <v>238</v>
      </c>
      <c r="BJ48" s="91" t="s">
        <v>152</v>
      </c>
      <c r="BK48" s="147" t="s">
        <v>189</v>
      </c>
      <c r="BL48" s="91" t="s">
        <v>152</v>
      </c>
      <c r="BM48" s="147" t="s">
        <v>181</v>
      </c>
      <c r="BN48" s="91" t="s">
        <v>152</v>
      </c>
      <c r="BO48" s="147" t="s">
        <v>198</v>
      </c>
      <c r="BP48" s="91" t="s">
        <v>190</v>
      </c>
      <c r="BQ48" s="147" t="s">
        <v>188</v>
      </c>
      <c r="BR48" s="91" t="s">
        <v>152</v>
      </c>
      <c r="BS48" s="18" t="s">
        <v>182</v>
      </c>
      <c r="BU48" s="13" t="s">
        <v>34</v>
      </c>
      <c r="BV48" s="91" t="s">
        <v>153</v>
      </c>
      <c r="BW48" s="91" t="s">
        <v>177</v>
      </c>
      <c r="BX48" s="91" t="s">
        <v>153</v>
      </c>
      <c r="BY48" s="91"/>
      <c r="BZ48" s="91" t="s">
        <v>153</v>
      </c>
      <c r="CA48" s="91" t="s">
        <v>177</v>
      </c>
      <c r="CB48" s="91" t="s">
        <v>152</v>
      </c>
      <c r="CC48" s="91" t="s">
        <v>183</v>
      </c>
      <c r="CD48" s="91" t="s">
        <v>153</v>
      </c>
      <c r="CE48" s="91" t="s">
        <v>187</v>
      </c>
      <c r="CF48" s="91" t="s">
        <v>152</v>
      </c>
      <c r="CG48" s="91" t="s">
        <v>189</v>
      </c>
      <c r="CH48" s="91" t="s">
        <v>152</v>
      </c>
      <c r="CI48" s="91" t="s">
        <v>181</v>
      </c>
      <c r="CJ48" s="91" t="s">
        <v>152</v>
      </c>
      <c r="CK48" s="91" t="s">
        <v>198</v>
      </c>
      <c r="CL48" s="91" t="s">
        <v>190</v>
      </c>
      <c r="CM48" s="91" t="s">
        <v>188</v>
      </c>
      <c r="CN48" s="91" t="s">
        <v>152</v>
      </c>
      <c r="CO48" t="s">
        <v>182</v>
      </c>
    </row>
    <row r="49" spans="2:93" ht="21" x14ac:dyDescent="0.35">
      <c r="B49" s="88" t="s">
        <v>34</v>
      </c>
      <c r="D49" s="13" t="s">
        <v>264</v>
      </c>
      <c r="E49" s="92" t="s">
        <v>153</v>
      </c>
      <c r="F49" s="148" t="s">
        <v>179</v>
      </c>
      <c r="G49" s="91" t="s">
        <v>153</v>
      </c>
      <c r="H49" s="147" t="s">
        <v>179</v>
      </c>
      <c r="I49" s="91" t="s">
        <v>153</v>
      </c>
      <c r="J49" s="148" t="s">
        <v>179</v>
      </c>
      <c r="K49" s="91" t="s">
        <v>190</v>
      </c>
      <c r="L49" s="148" t="s">
        <v>179</v>
      </c>
      <c r="M49" s="91" t="s">
        <v>190</v>
      </c>
      <c r="N49" s="147" t="s">
        <v>179</v>
      </c>
      <c r="O49" s="91" t="s">
        <v>152</v>
      </c>
      <c r="P49" s="148" t="s">
        <v>191</v>
      </c>
      <c r="Q49" s="91" t="s">
        <v>152</v>
      </c>
      <c r="R49" s="148" t="s">
        <v>191</v>
      </c>
      <c r="S49" s="91" t="s">
        <v>152</v>
      </c>
      <c r="T49" s="148" t="s">
        <v>191</v>
      </c>
      <c r="U49" s="91" t="s">
        <v>190</v>
      </c>
      <c r="V49" s="148" t="s">
        <v>191</v>
      </c>
      <c r="W49" s="91" t="s">
        <v>190</v>
      </c>
      <c r="X49" t="s">
        <v>191</v>
      </c>
      <c r="AA49" s="13" t="s">
        <v>37</v>
      </c>
      <c r="AB49" s="92" t="s">
        <v>153</v>
      </c>
      <c r="AC49" s="18" t="s">
        <v>236</v>
      </c>
      <c r="AD49" s="91" t="s">
        <v>153</v>
      </c>
      <c r="AE49" t="s">
        <v>236</v>
      </c>
      <c r="AF49"/>
      <c r="AG49" t="s">
        <v>232</v>
      </c>
      <c r="AH49" s="91" t="s">
        <v>153</v>
      </c>
      <c r="AI49" t="s">
        <v>236</v>
      </c>
      <c r="AJ49" s="92" t="s">
        <v>153</v>
      </c>
      <c r="AK49" t="s">
        <v>236</v>
      </c>
      <c r="AL49" s="91" t="s">
        <v>153</v>
      </c>
      <c r="AM49" s="18" t="s">
        <v>236</v>
      </c>
      <c r="AN49" s="91" t="s">
        <v>152</v>
      </c>
      <c r="AO49" t="s">
        <v>182</v>
      </c>
      <c r="AP49" s="91" t="s">
        <v>190</v>
      </c>
      <c r="AQ49" t="s">
        <v>191</v>
      </c>
      <c r="AR49" s="91" t="s">
        <v>153</v>
      </c>
      <c r="AS49" s="18" t="s">
        <v>236</v>
      </c>
      <c r="AT49" s="91" t="s">
        <v>153</v>
      </c>
      <c r="AU49" s="18" t="s">
        <v>236</v>
      </c>
      <c r="AV49" s="92" t="s">
        <v>152</v>
      </c>
      <c r="AW49" s="18" t="s">
        <v>182</v>
      </c>
      <c r="AY49" s="13" t="s">
        <v>37</v>
      </c>
      <c r="AZ49" s="92" t="s">
        <v>153</v>
      </c>
      <c r="BA49" s="18" t="s">
        <v>236</v>
      </c>
      <c r="BB49" s="91" t="s">
        <v>153</v>
      </c>
      <c r="BC49" s="18" t="s">
        <v>236</v>
      </c>
      <c r="BD49" s="91" t="s">
        <v>153</v>
      </c>
      <c r="BE49" t="s">
        <v>236</v>
      </c>
      <c r="BF49" s="92" t="s">
        <v>153</v>
      </c>
      <c r="BG49" s="18" t="s">
        <v>236</v>
      </c>
      <c r="BH49" s="91" t="s">
        <v>153</v>
      </c>
      <c r="BI49" s="18" t="s">
        <v>236</v>
      </c>
      <c r="BJ49" s="91" t="s">
        <v>152</v>
      </c>
      <c r="BK49" s="18" t="s">
        <v>182</v>
      </c>
      <c r="BL49" s="91" t="s">
        <v>190</v>
      </c>
      <c r="BM49" s="18" t="s">
        <v>191</v>
      </c>
      <c r="BN49" s="91" t="s">
        <v>153</v>
      </c>
      <c r="BO49" s="18" t="s">
        <v>236</v>
      </c>
      <c r="BP49" s="91" t="s">
        <v>153</v>
      </c>
      <c r="BQ49" s="18" t="s">
        <v>236</v>
      </c>
      <c r="BR49" s="92" t="s">
        <v>152</v>
      </c>
      <c r="BS49" s="18" t="s">
        <v>182</v>
      </c>
      <c r="BU49" s="13" t="s">
        <v>37</v>
      </c>
      <c r="BV49" s="92" t="s">
        <v>153</v>
      </c>
      <c r="BW49" s="18"/>
      <c r="BX49" s="91" t="s">
        <v>153</v>
      </c>
      <c r="BY49" s="18"/>
      <c r="BZ49" s="91" t="s">
        <v>153</v>
      </c>
      <c r="CA49" s="18"/>
      <c r="CB49" s="92"/>
      <c r="CC49" s="18"/>
      <c r="CD49" s="91" t="s">
        <v>153</v>
      </c>
      <c r="CE49" s="18"/>
      <c r="CF49" s="91"/>
      <c r="CG49" s="18"/>
      <c r="CH49" s="91" t="s">
        <v>152</v>
      </c>
      <c r="CI49" s="18"/>
      <c r="CJ49" s="91" t="s">
        <v>152</v>
      </c>
      <c r="CK49" s="18"/>
      <c r="CL49" s="91"/>
      <c r="CM49" s="18"/>
      <c r="CN49" s="92"/>
    </row>
    <row r="50" spans="2:93" ht="21" hidden="1" x14ac:dyDescent="0.35">
      <c r="B50" s="88" t="s">
        <v>233</v>
      </c>
      <c r="D50" s="13" t="s">
        <v>59</v>
      </c>
      <c r="E50" s="92"/>
      <c r="F50" s="147"/>
      <c r="G50" s="91"/>
      <c r="H50" s="147"/>
      <c r="I50" s="91"/>
      <c r="J50" s="147"/>
      <c r="K50" s="92"/>
      <c r="L50" s="147"/>
      <c r="M50" s="91"/>
      <c r="N50" s="147"/>
      <c r="O50" s="91"/>
      <c r="P50" s="147"/>
      <c r="Q50" s="91"/>
      <c r="R50" s="147"/>
      <c r="S50" s="91"/>
      <c r="T50" s="147"/>
      <c r="U50" s="91"/>
      <c r="V50" s="147"/>
      <c r="W50" s="92"/>
      <c r="AA50" s="13" t="s">
        <v>59</v>
      </c>
      <c r="AB50" s="92"/>
      <c r="AC50" s="147"/>
      <c r="AD50" s="91"/>
      <c r="AE50" s="147"/>
      <c r="AF50"/>
      <c r="AG50" t="s">
        <v>233</v>
      </c>
      <c r="AH50" s="91"/>
      <c r="AI50" s="147"/>
      <c r="AJ50" s="92"/>
      <c r="AK50" s="147"/>
      <c r="AL50" s="91"/>
      <c r="AM50" s="147"/>
      <c r="AN50" s="91"/>
      <c r="AO50" s="147"/>
      <c r="AP50" s="91"/>
      <c r="AQ50" s="147"/>
      <c r="AR50" s="91"/>
      <c r="AS50" s="147"/>
      <c r="AT50" s="91"/>
      <c r="AU50" s="147"/>
      <c r="AV50" s="92"/>
      <c r="AY50" s="13" t="s">
        <v>59</v>
      </c>
      <c r="AZ50" s="92"/>
      <c r="BA50" s="147"/>
      <c r="BB50" s="91"/>
      <c r="BC50" s="147"/>
      <c r="BD50" s="91"/>
      <c r="BE50" s="147"/>
      <c r="BF50" s="92"/>
      <c r="BG50" s="147"/>
      <c r="BH50" s="91"/>
      <c r="BI50" s="147"/>
      <c r="BJ50" s="91"/>
      <c r="BK50" s="147"/>
      <c r="BL50" s="91"/>
      <c r="BM50" s="147"/>
      <c r="BN50" s="91"/>
      <c r="BO50" s="147"/>
      <c r="BP50" s="91"/>
      <c r="BQ50" s="147"/>
      <c r="BR50" s="92"/>
      <c r="BU50" s="13" t="s">
        <v>59</v>
      </c>
      <c r="BV50" s="92"/>
      <c r="BW50" s="18"/>
      <c r="BX50" s="91"/>
      <c r="BY50" s="18"/>
      <c r="BZ50" s="91"/>
      <c r="CA50" s="18"/>
      <c r="CB50" s="92"/>
      <c r="CC50" s="18"/>
      <c r="CD50" s="91"/>
      <c r="CE50" s="18"/>
      <c r="CF50" s="91"/>
      <c r="CG50" s="18"/>
      <c r="CH50" s="91"/>
      <c r="CI50" s="18"/>
      <c r="CJ50" s="91"/>
      <c r="CK50" s="18"/>
      <c r="CL50" s="91"/>
      <c r="CM50" s="18"/>
      <c r="CN50" s="92"/>
    </row>
    <row r="51" spans="2:93" ht="21" x14ac:dyDescent="0.35">
      <c r="B51" s="88" t="s">
        <v>28</v>
      </c>
      <c r="D51" s="13" t="s">
        <v>28</v>
      </c>
      <c r="E51" s="92" t="s">
        <v>153</v>
      </c>
      <c r="F51" s="147"/>
      <c r="G51" s="91" t="s">
        <v>153</v>
      </c>
      <c r="I51" s="91" t="s">
        <v>153</v>
      </c>
      <c r="K51" s="92" t="s">
        <v>153</v>
      </c>
      <c r="M51" s="91" t="s">
        <v>153</v>
      </c>
      <c r="N51" s="147"/>
      <c r="O51" s="91" t="s">
        <v>153</v>
      </c>
      <c r="P51" s="147"/>
      <c r="Q51" s="91" t="s">
        <v>153</v>
      </c>
      <c r="R51" s="147"/>
      <c r="S51" s="91" t="s">
        <v>153</v>
      </c>
      <c r="T51" s="147"/>
      <c r="U51" s="91" t="s">
        <v>153</v>
      </c>
      <c r="V51" s="147"/>
      <c r="W51" s="92" t="s">
        <v>153</v>
      </c>
      <c r="X51" s="18"/>
      <c r="AA51" s="13" t="s">
        <v>28</v>
      </c>
      <c r="AB51" s="92" t="s">
        <v>153</v>
      </c>
      <c r="AC51" s="147" t="s">
        <v>177</v>
      </c>
      <c r="AD51" s="91" t="s">
        <v>153</v>
      </c>
      <c r="AE51" s="148" t="s">
        <v>179</v>
      </c>
      <c r="AF51"/>
      <c r="AG51" t="s">
        <v>28</v>
      </c>
      <c r="AH51" s="91" t="s">
        <v>153</v>
      </c>
      <c r="AI51" s="148" t="s">
        <v>177</v>
      </c>
      <c r="AJ51" s="92" t="s">
        <v>153</v>
      </c>
      <c r="AK51" s="148" t="s">
        <v>177</v>
      </c>
      <c r="AL51" s="91" t="s">
        <v>153</v>
      </c>
      <c r="AM51" s="147" t="s">
        <v>180</v>
      </c>
      <c r="AN51" s="91" t="s">
        <v>153</v>
      </c>
      <c r="AO51" s="147" t="s">
        <v>180</v>
      </c>
      <c r="AP51" s="91" t="s">
        <v>153</v>
      </c>
      <c r="AQ51" s="147" t="s">
        <v>177</v>
      </c>
      <c r="AR51" s="91" t="s">
        <v>153</v>
      </c>
      <c r="AS51" s="147" t="s">
        <v>178</v>
      </c>
      <c r="AT51" s="91" t="s">
        <v>153</v>
      </c>
      <c r="AU51" s="147" t="s">
        <v>177</v>
      </c>
      <c r="AV51" s="92" t="s">
        <v>153</v>
      </c>
      <c r="AW51" s="18" t="s">
        <v>179</v>
      </c>
      <c r="AY51" s="13" t="s">
        <v>28</v>
      </c>
      <c r="AZ51" s="92" t="s">
        <v>153</v>
      </c>
      <c r="BA51" s="147" t="s">
        <v>177</v>
      </c>
      <c r="BB51" s="91" t="s">
        <v>153</v>
      </c>
      <c r="BC51" s="147" t="s">
        <v>179</v>
      </c>
      <c r="BD51" s="91" t="s">
        <v>153</v>
      </c>
      <c r="BE51" s="147" t="s">
        <v>177</v>
      </c>
      <c r="BF51" s="92" t="s">
        <v>153</v>
      </c>
      <c r="BG51" s="147" t="s">
        <v>177</v>
      </c>
      <c r="BH51" s="91" t="s">
        <v>153</v>
      </c>
      <c r="BI51" s="147" t="s">
        <v>180</v>
      </c>
      <c r="BJ51" s="91" t="s">
        <v>153</v>
      </c>
      <c r="BK51" s="147" t="s">
        <v>180</v>
      </c>
      <c r="BL51" s="91" t="s">
        <v>153</v>
      </c>
      <c r="BM51" s="147" t="s">
        <v>177</v>
      </c>
      <c r="BN51" s="91" t="s">
        <v>153</v>
      </c>
      <c r="BO51" s="147" t="s">
        <v>178</v>
      </c>
      <c r="BP51" s="91" t="s">
        <v>153</v>
      </c>
      <c r="BQ51" s="147" t="s">
        <v>177</v>
      </c>
      <c r="BR51" s="92" t="s">
        <v>153</v>
      </c>
      <c r="BS51" s="18" t="s">
        <v>179</v>
      </c>
      <c r="BU51" s="13" t="s">
        <v>28</v>
      </c>
      <c r="BV51" s="92" t="s">
        <v>153</v>
      </c>
      <c r="BW51" s="18" t="s">
        <v>177</v>
      </c>
      <c r="BX51" s="91" t="s">
        <v>153</v>
      </c>
      <c r="BY51" s="18" t="s">
        <v>179</v>
      </c>
      <c r="BZ51" s="91" t="s">
        <v>153</v>
      </c>
      <c r="CA51" s="18" t="s">
        <v>177</v>
      </c>
      <c r="CB51" s="92" t="s">
        <v>153</v>
      </c>
      <c r="CC51" s="18" t="s">
        <v>177</v>
      </c>
      <c r="CD51" s="91" t="s">
        <v>153</v>
      </c>
      <c r="CE51" s="18" t="s">
        <v>180</v>
      </c>
      <c r="CF51" s="91" t="s">
        <v>153</v>
      </c>
      <c r="CG51" s="18" t="s">
        <v>180</v>
      </c>
      <c r="CH51" s="91" t="s">
        <v>153</v>
      </c>
      <c r="CI51" s="18" t="s">
        <v>177</v>
      </c>
      <c r="CJ51" s="91" t="s">
        <v>153</v>
      </c>
      <c r="CK51" s="18" t="s">
        <v>178</v>
      </c>
      <c r="CL51" s="91" t="s">
        <v>153</v>
      </c>
      <c r="CM51" s="18" t="s">
        <v>177</v>
      </c>
      <c r="CN51" s="92" t="s">
        <v>153</v>
      </c>
      <c r="CO51" t="s">
        <v>179</v>
      </c>
    </row>
    <row r="53" spans="2:93" ht="21" x14ac:dyDescent="0.35">
      <c r="D53" s="93" t="s">
        <v>153</v>
      </c>
      <c r="E53" s="87">
        <f t="shared" ref="E53:R53" si="0">COUNTIF(E$9:E$51,"yes")</f>
        <v>41</v>
      </c>
      <c r="F53" s="87">
        <f t="shared" si="0"/>
        <v>0</v>
      </c>
      <c r="G53" s="87">
        <f t="shared" si="0"/>
        <v>41</v>
      </c>
      <c r="H53" s="151">
        <f t="shared" si="0"/>
        <v>0</v>
      </c>
      <c r="I53" s="87">
        <f t="shared" si="0"/>
        <v>29</v>
      </c>
      <c r="J53" s="151">
        <f t="shared" si="0"/>
        <v>0</v>
      </c>
      <c r="K53" s="87">
        <f t="shared" si="0"/>
        <v>19</v>
      </c>
      <c r="L53" s="151">
        <f t="shared" si="0"/>
        <v>0</v>
      </c>
      <c r="M53" s="87">
        <f t="shared" si="0"/>
        <v>32</v>
      </c>
      <c r="N53" s="151">
        <f t="shared" si="0"/>
        <v>0</v>
      </c>
      <c r="O53" s="87">
        <f t="shared" si="0"/>
        <v>19</v>
      </c>
      <c r="P53" s="151">
        <f t="shared" si="0"/>
        <v>0</v>
      </c>
      <c r="Q53" s="87">
        <f t="shared" si="0"/>
        <v>19</v>
      </c>
      <c r="R53" s="151">
        <f t="shared" si="0"/>
        <v>0</v>
      </c>
      <c r="S53" s="87">
        <f>COUNTIF(S$9:S$51,"yes")</f>
        <v>23</v>
      </c>
      <c r="T53" s="151">
        <f>COUNTIF(T$9:T$51,"yes")</f>
        <v>0</v>
      </c>
      <c r="U53" s="87">
        <f>COUNTIF(U$9:U$51,"yes")</f>
        <v>28</v>
      </c>
      <c r="V53" s="151">
        <f>COUNTIF(V$9:V$51,"yes")</f>
        <v>0</v>
      </c>
      <c r="W53" s="87">
        <f>COUNTIF(W$9:W$51,"yes")</f>
        <v>8</v>
      </c>
      <c r="AA53" s="93" t="s">
        <v>153</v>
      </c>
      <c r="AB53" s="87">
        <f t="shared" ref="AB53:AQ53" si="1">COUNTIF(AB$9:AB$51,"yes")</f>
        <v>41</v>
      </c>
      <c r="AC53" s="87">
        <f t="shared" si="1"/>
        <v>0</v>
      </c>
      <c r="AD53" s="87">
        <f t="shared" si="1"/>
        <v>41</v>
      </c>
      <c r="AE53" s="151">
        <f t="shared" si="1"/>
        <v>0</v>
      </c>
      <c r="AF53" s="151"/>
      <c r="AG53" s="151"/>
      <c r="AH53" s="87">
        <f t="shared" si="1"/>
        <v>29</v>
      </c>
      <c r="AI53" s="151">
        <f t="shared" si="1"/>
        <v>0</v>
      </c>
      <c r="AJ53" s="87">
        <f t="shared" si="1"/>
        <v>19</v>
      </c>
      <c r="AK53" s="151">
        <f t="shared" si="1"/>
        <v>0</v>
      </c>
      <c r="AL53" s="87">
        <f t="shared" si="1"/>
        <v>32</v>
      </c>
      <c r="AM53" s="151">
        <f t="shared" si="1"/>
        <v>0</v>
      </c>
      <c r="AN53" s="87">
        <f t="shared" si="1"/>
        <v>19</v>
      </c>
      <c r="AO53" s="151">
        <f t="shared" si="1"/>
        <v>0</v>
      </c>
      <c r="AP53" s="87">
        <f t="shared" si="1"/>
        <v>19</v>
      </c>
      <c r="AQ53" s="151">
        <f t="shared" si="1"/>
        <v>0</v>
      </c>
      <c r="AR53" s="87">
        <f>COUNTIF(AR$9:AR$51,"yes")</f>
        <v>23</v>
      </c>
      <c r="AS53" s="151">
        <f>COUNTIF(AS$9:AS$51,"yes")</f>
        <v>0</v>
      </c>
      <c r="AT53" s="87">
        <f>COUNTIF(AT$9:AT$51,"yes")</f>
        <v>28</v>
      </c>
      <c r="AU53" s="151">
        <f>COUNTIF(AU$9:AU$51,"yes")</f>
        <v>0</v>
      </c>
      <c r="AV53" s="87">
        <f>COUNTIF(AV$9:AV$51,"yes")</f>
        <v>8</v>
      </c>
      <c r="AY53" s="93" t="s">
        <v>153</v>
      </c>
      <c r="AZ53" s="87">
        <f t="shared" ref="AZ53:BM53" si="2">COUNTIF(AZ$9:AZ$51,"yes")</f>
        <v>41</v>
      </c>
      <c r="BA53" s="87">
        <f t="shared" si="2"/>
        <v>0</v>
      </c>
      <c r="BB53" s="87">
        <f t="shared" si="2"/>
        <v>41</v>
      </c>
      <c r="BC53" s="151">
        <f t="shared" si="2"/>
        <v>0</v>
      </c>
      <c r="BD53" s="87">
        <f t="shared" si="2"/>
        <v>29</v>
      </c>
      <c r="BE53" s="151">
        <f t="shared" si="2"/>
        <v>0</v>
      </c>
      <c r="BF53" s="87">
        <f t="shared" si="2"/>
        <v>19</v>
      </c>
      <c r="BG53" s="151">
        <f t="shared" si="2"/>
        <v>0</v>
      </c>
      <c r="BH53" s="87">
        <f t="shared" si="2"/>
        <v>32</v>
      </c>
      <c r="BI53" s="151">
        <f t="shared" si="2"/>
        <v>0</v>
      </c>
      <c r="BJ53" s="87">
        <f t="shared" si="2"/>
        <v>19</v>
      </c>
      <c r="BK53" s="151">
        <f t="shared" si="2"/>
        <v>0</v>
      </c>
      <c r="BL53" s="87">
        <f t="shared" si="2"/>
        <v>19</v>
      </c>
      <c r="BM53" s="151">
        <f t="shared" si="2"/>
        <v>0</v>
      </c>
      <c r="BN53" s="87">
        <f>COUNTIF(BN$9:BN$51,"yes")</f>
        <v>23</v>
      </c>
      <c r="BO53" s="151">
        <f>COUNTIF(BO$9:BO$51,"yes")</f>
        <v>0</v>
      </c>
      <c r="BP53" s="87">
        <f>COUNTIF(BP$9:BP$51,"yes")</f>
        <v>28</v>
      </c>
      <c r="BQ53" s="151">
        <f>COUNTIF(BQ$9:BQ$51,"yes")</f>
        <v>0</v>
      </c>
      <c r="BR53" s="87">
        <f>COUNTIF(BR$9:BR$51,"yes")</f>
        <v>8</v>
      </c>
      <c r="BU53" s="93" t="s">
        <v>153</v>
      </c>
      <c r="BV53" s="87">
        <f t="shared" ref="BV53:CA53" si="3">COUNTIF(BV$9:BV$51,"yes")</f>
        <v>41</v>
      </c>
      <c r="BW53" s="87">
        <f t="shared" si="3"/>
        <v>0</v>
      </c>
      <c r="BX53" s="87">
        <f t="shared" si="3"/>
        <v>41</v>
      </c>
      <c r="BY53" s="87">
        <f t="shared" si="3"/>
        <v>0</v>
      </c>
      <c r="BZ53" s="87">
        <f t="shared" si="3"/>
        <v>29</v>
      </c>
      <c r="CA53" s="87">
        <f t="shared" si="3"/>
        <v>0</v>
      </c>
      <c r="CB53" s="87">
        <f t="shared" ref="CB53:CI53" si="4">COUNTIF(CB$9:CB$51,"yes")</f>
        <v>17</v>
      </c>
      <c r="CC53" s="87">
        <f t="shared" si="4"/>
        <v>0</v>
      </c>
      <c r="CD53" s="87">
        <f t="shared" si="4"/>
        <v>32</v>
      </c>
      <c r="CE53" s="87">
        <f t="shared" si="4"/>
        <v>0</v>
      </c>
      <c r="CF53" s="87">
        <f t="shared" si="4"/>
        <v>20</v>
      </c>
      <c r="CG53" s="87">
        <f t="shared" si="4"/>
        <v>0</v>
      </c>
      <c r="CH53" s="87">
        <f t="shared" si="4"/>
        <v>20</v>
      </c>
      <c r="CI53" s="87">
        <f t="shared" si="4"/>
        <v>0</v>
      </c>
      <c r="CJ53" s="87">
        <f>COUNTIF(CJ$9:CJ$51,"yes")</f>
        <v>22</v>
      </c>
      <c r="CK53" s="87">
        <f>COUNTIF(CK$9:CK$51,"yes")</f>
        <v>0</v>
      </c>
      <c r="CL53" s="87">
        <f>COUNTIF(CL$9:CL$51,"yes")</f>
        <v>27</v>
      </c>
      <c r="CM53" s="87">
        <f>COUNTIF(CM$9:CM$51,"yes")</f>
        <v>0</v>
      </c>
      <c r="CN53" s="87">
        <f>COUNTIF(CN$9:CN$51,"yes")</f>
        <v>9</v>
      </c>
    </row>
    <row r="54" spans="2:93" ht="21" x14ac:dyDescent="0.35">
      <c r="D54" s="93" t="s">
        <v>152</v>
      </c>
      <c r="E54" s="87">
        <f t="shared" ref="E54:R54" si="5">COUNTIF(E$9:E$51,"No")</f>
        <v>0</v>
      </c>
      <c r="F54" s="87">
        <f t="shared" si="5"/>
        <v>0</v>
      </c>
      <c r="G54" s="87">
        <f t="shared" si="5"/>
        <v>0</v>
      </c>
      <c r="H54" s="151">
        <f t="shared" si="5"/>
        <v>0</v>
      </c>
      <c r="I54" s="87">
        <f t="shared" si="5"/>
        <v>4</v>
      </c>
      <c r="J54" s="151">
        <f t="shared" si="5"/>
        <v>0</v>
      </c>
      <c r="K54" s="87">
        <f t="shared" si="5"/>
        <v>9</v>
      </c>
      <c r="L54" s="151">
        <f t="shared" si="5"/>
        <v>0</v>
      </c>
      <c r="M54" s="87">
        <f t="shared" si="5"/>
        <v>3</v>
      </c>
      <c r="N54" s="151">
        <f t="shared" si="5"/>
        <v>0</v>
      </c>
      <c r="O54" s="87">
        <f t="shared" si="5"/>
        <v>11</v>
      </c>
      <c r="P54" s="151">
        <f t="shared" si="5"/>
        <v>0</v>
      </c>
      <c r="Q54" s="87">
        <f t="shared" si="5"/>
        <v>12</v>
      </c>
      <c r="R54" s="151">
        <f t="shared" si="5"/>
        <v>0</v>
      </c>
      <c r="S54" s="87">
        <f>COUNTIF(S$9:S$51,"No")</f>
        <v>5</v>
      </c>
      <c r="T54" s="151">
        <f>COUNTIF(T$9:T$51,"No")</f>
        <v>0</v>
      </c>
      <c r="U54" s="87">
        <f>COUNTIF(U$9:U$51,"No")</f>
        <v>2</v>
      </c>
      <c r="V54" s="151">
        <f>COUNTIF(V$9:V$51,"No")</f>
        <v>0</v>
      </c>
      <c r="W54" s="87">
        <f>COUNTIF(W$9:W$51,"No")</f>
        <v>17</v>
      </c>
      <c r="AA54" s="93" t="s">
        <v>152</v>
      </c>
      <c r="AB54" s="87">
        <f t="shared" ref="AB54:AQ54" si="6">COUNTIF(AB$9:AB$51,"No")</f>
        <v>0</v>
      </c>
      <c r="AC54" s="87">
        <f t="shared" si="6"/>
        <v>0</v>
      </c>
      <c r="AD54" s="87">
        <f t="shared" si="6"/>
        <v>0</v>
      </c>
      <c r="AE54" s="151">
        <f t="shared" si="6"/>
        <v>0</v>
      </c>
      <c r="AF54" s="151"/>
      <c r="AG54" s="151"/>
      <c r="AH54" s="87">
        <f t="shared" si="6"/>
        <v>4</v>
      </c>
      <c r="AI54" s="151">
        <f t="shared" si="6"/>
        <v>0</v>
      </c>
      <c r="AJ54" s="87">
        <f t="shared" si="6"/>
        <v>9</v>
      </c>
      <c r="AK54" s="151">
        <f t="shared" si="6"/>
        <v>0</v>
      </c>
      <c r="AL54" s="87">
        <f t="shared" si="6"/>
        <v>3</v>
      </c>
      <c r="AM54" s="151">
        <f t="shared" si="6"/>
        <v>0</v>
      </c>
      <c r="AN54" s="87">
        <f t="shared" si="6"/>
        <v>11</v>
      </c>
      <c r="AO54" s="151">
        <f t="shared" si="6"/>
        <v>0</v>
      </c>
      <c r="AP54" s="87">
        <f t="shared" si="6"/>
        <v>12</v>
      </c>
      <c r="AQ54" s="151">
        <f t="shared" si="6"/>
        <v>0</v>
      </c>
      <c r="AR54" s="87">
        <f>COUNTIF(AR$9:AR$51,"No")</f>
        <v>5</v>
      </c>
      <c r="AS54" s="151">
        <f>COUNTIF(AS$9:AS$51,"No")</f>
        <v>0</v>
      </c>
      <c r="AT54" s="87">
        <f>COUNTIF(AT$9:AT$51,"No")</f>
        <v>2</v>
      </c>
      <c r="AU54" s="151">
        <f>COUNTIF(AU$9:AU$51,"No")</f>
        <v>0</v>
      </c>
      <c r="AV54" s="87">
        <f>COUNTIF(AV$9:AV$51,"No")</f>
        <v>17</v>
      </c>
      <c r="AY54" s="93" t="s">
        <v>152</v>
      </c>
      <c r="AZ54" s="87">
        <f t="shared" ref="AZ54:BM54" si="7">COUNTIF(AZ$9:AZ$51,"No")</f>
        <v>0</v>
      </c>
      <c r="BA54" s="87">
        <f t="shared" si="7"/>
        <v>0</v>
      </c>
      <c r="BB54" s="87">
        <f t="shared" si="7"/>
        <v>0</v>
      </c>
      <c r="BC54" s="151">
        <f t="shared" si="7"/>
        <v>0</v>
      </c>
      <c r="BD54" s="87">
        <f t="shared" si="7"/>
        <v>4</v>
      </c>
      <c r="BE54" s="151">
        <f t="shared" si="7"/>
        <v>0</v>
      </c>
      <c r="BF54" s="87">
        <f t="shared" si="7"/>
        <v>9</v>
      </c>
      <c r="BG54" s="151">
        <f t="shared" si="7"/>
        <v>0</v>
      </c>
      <c r="BH54" s="87">
        <f t="shared" si="7"/>
        <v>3</v>
      </c>
      <c r="BI54" s="151">
        <f t="shared" si="7"/>
        <v>0</v>
      </c>
      <c r="BJ54" s="87">
        <f t="shared" si="7"/>
        <v>11</v>
      </c>
      <c r="BK54" s="151">
        <f t="shared" si="7"/>
        <v>0</v>
      </c>
      <c r="BL54" s="87">
        <f t="shared" si="7"/>
        <v>12</v>
      </c>
      <c r="BM54" s="151">
        <f t="shared" si="7"/>
        <v>0</v>
      </c>
      <c r="BN54" s="87">
        <f>COUNTIF(BN$9:BN$51,"No")</f>
        <v>6</v>
      </c>
      <c r="BO54" s="151">
        <f>COUNTIF(BO$9:BO$51,"No")</f>
        <v>0</v>
      </c>
      <c r="BP54" s="87">
        <f>COUNTIF(BP$9:BP$51,"No")</f>
        <v>2</v>
      </c>
      <c r="BQ54" s="151">
        <f>COUNTIF(BQ$9:BQ$51,"No")</f>
        <v>0</v>
      </c>
      <c r="BR54" s="87">
        <f>COUNTIF(BR$9:BR$51,"No")</f>
        <v>17</v>
      </c>
      <c r="BU54" s="93" t="s">
        <v>152</v>
      </c>
      <c r="BV54" s="87">
        <f t="shared" ref="BV54:CA54" si="8">COUNTIF(BV$9:BV$51,"No")</f>
        <v>0</v>
      </c>
      <c r="BW54" s="87">
        <f t="shared" si="8"/>
        <v>0</v>
      </c>
      <c r="BX54" s="87">
        <f t="shared" si="8"/>
        <v>0</v>
      </c>
      <c r="BY54" s="87">
        <f t="shared" si="8"/>
        <v>0</v>
      </c>
      <c r="BZ54" s="87">
        <f t="shared" si="8"/>
        <v>4</v>
      </c>
      <c r="CA54" s="87">
        <f t="shared" si="8"/>
        <v>0</v>
      </c>
      <c r="CB54" s="87">
        <f t="shared" ref="CB54:CI54" si="9">COUNTIF(CB$9:CB$51,"No")</f>
        <v>8</v>
      </c>
      <c r="CC54" s="87">
        <f t="shared" si="9"/>
        <v>0</v>
      </c>
      <c r="CD54" s="87">
        <f t="shared" si="9"/>
        <v>2</v>
      </c>
      <c r="CE54" s="87">
        <f t="shared" si="9"/>
        <v>0</v>
      </c>
      <c r="CF54" s="87">
        <f t="shared" si="9"/>
        <v>11</v>
      </c>
      <c r="CG54" s="87">
        <f t="shared" si="9"/>
        <v>0</v>
      </c>
      <c r="CH54" s="87">
        <f t="shared" si="9"/>
        <v>13</v>
      </c>
      <c r="CI54" s="87">
        <f t="shared" si="9"/>
        <v>0</v>
      </c>
      <c r="CJ54" s="87">
        <f>COUNTIF(CJ$9:CJ$51,"No")</f>
        <v>7</v>
      </c>
      <c r="CK54" s="87">
        <f>COUNTIF(CK$9:CK$51,"No")</f>
        <v>0</v>
      </c>
      <c r="CL54" s="87">
        <f>COUNTIF(CL$9:CL$51,"No")</f>
        <v>2</v>
      </c>
      <c r="CM54" s="87">
        <f>COUNTIF(CM$9:CM$51,"No")</f>
        <v>0</v>
      </c>
      <c r="CN54" s="87">
        <f>COUNTIF(CN$9:CN$51,"No")</f>
        <v>15</v>
      </c>
    </row>
    <row r="55" spans="2:93" ht="21" x14ac:dyDescent="0.35">
      <c r="D55" s="93" t="s">
        <v>207</v>
      </c>
      <c r="E55" s="87">
        <f t="shared" ref="E55:R55" si="10">COUNTIF(E$9:E$51,"Exceptionally")</f>
        <v>0</v>
      </c>
      <c r="F55" s="87">
        <f t="shared" si="10"/>
        <v>0</v>
      </c>
      <c r="G55" s="87">
        <f t="shared" si="10"/>
        <v>0</v>
      </c>
      <c r="H55" s="151">
        <f t="shared" si="10"/>
        <v>0</v>
      </c>
      <c r="I55" s="87">
        <f t="shared" si="10"/>
        <v>0</v>
      </c>
      <c r="J55" s="151">
        <f t="shared" si="10"/>
        <v>0</v>
      </c>
      <c r="K55" s="87">
        <f t="shared" si="10"/>
        <v>4</v>
      </c>
      <c r="L55" s="151">
        <f t="shared" si="10"/>
        <v>0</v>
      </c>
      <c r="M55" s="87">
        <f t="shared" si="10"/>
        <v>2</v>
      </c>
      <c r="N55" s="151">
        <f t="shared" si="10"/>
        <v>0</v>
      </c>
      <c r="O55" s="87">
        <f t="shared" si="10"/>
        <v>4</v>
      </c>
      <c r="P55" s="151">
        <f t="shared" si="10"/>
        <v>0</v>
      </c>
      <c r="Q55" s="87">
        <f t="shared" si="10"/>
        <v>4</v>
      </c>
      <c r="R55" s="151">
        <f t="shared" si="10"/>
        <v>0</v>
      </c>
      <c r="S55" s="87">
        <f>COUNTIF(S$9:S$51,"Exceptionally")</f>
        <v>4</v>
      </c>
      <c r="T55" s="151">
        <f>COUNTIF(T$9:T$51,"Exceptionally")</f>
        <v>0</v>
      </c>
      <c r="U55" s="87">
        <f>COUNTIF(U$9:U$51,"Exceptionally")</f>
        <v>6</v>
      </c>
      <c r="V55" s="151">
        <f>COUNTIF(V$9:V$51,"Exceptionally")</f>
        <v>0</v>
      </c>
      <c r="W55" s="87">
        <f>COUNTIF(W$9:W$51,"Exceptionally")</f>
        <v>8</v>
      </c>
      <c r="AA55" s="93" t="s">
        <v>207</v>
      </c>
      <c r="AB55" s="87">
        <f t="shared" ref="AB55:AQ55" si="11">COUNTIF(AB$9:AB$51,"Exceptionally")</f>
        <v>0</v>
      </c>
      <c r="AC55" s="87">
        <f t="shared" si="11"/>
        <v>0</v>
      </c>
      <c r="AD55" s="87">
        <f t="shared" si="11"/>
        <v>0</v>
      </c>
      <c r="AE55" s="151">
        <f t="shared" si="11"/>
        <v>0</v>
      </c>
      <c r="AF55" s="151"/>
      <c r="AG55" s="151"/>
      <c r="AH55" s="87">
        <f t="shared" si="11"/>
        <v>0</v>
      </c>
      <c r="AI55" s="151">
        <f t="shared" si="11"/>
        <v>0</v>
      </c>
      <c r="AJ55" s="87">
        <f t="shared" si="11"/>
        <v>4</v>
      </c>
      <c r="AK55" s="151">
        <f t="shared" si="11"/>
        <v>0</v>
      </c>
      <c r="AL55" s="87">
        <f t="shared" si="11"/>
        <v>2</v>
      </c>
      <c r="AM55" s="151">
        <f t="shared" si="11"/>
        <v>0</v>
      </c>
      <c r="AN55" s="87">
        <f t="shared" si="11"/>
        <v>4</v>
      </c>
      <c r="AO55" s="151">
        <f t="shared" si="11"/>
        <v>0</v>
      </c>
      <c r="AP55" s="87">
        <f t="shared" si="11"/>
        <v>4</v>
      </c>
      <c r="AQ55" s="151">
        <f t="shared" si="11"/>
        <v>0</v>
      </c>
      <c r="AR55" s="87">
        <f>COUNTIF(AR$9:AR$51,"Exceptionally")</f>
        <v>4</v>
      </c>
      <c r="AS55" s="151">
        <f>COUNTIF(AS$9:AS$51,"Exceptionally")</f>
        <v>0</v>
      </c>
      <c r="AT55" s="87">
        <f>COUNTIF(AT$9:AT$51,"Exceptionally")</f>
        <v>6</v>
      </c>
      <c r="AU55" s="151">
        <f>COUNTIF(AU$9:AU$51,"Exceptionally")</f>
        <v>0</v>
      </c>
      <c r="AV55" s="87">
        <f>COUNTIF(AV$9:AV$51,"Exceptionally")</f>
        <v>8</v>
      </c>
      <c r="AY55" s="93" t="s">
        <v>207</v>
      </c>
      <c r="AZ55" s="87">
        <f t="shared" ref="AZ55:BM55" si="12">COUNTIF(AZ$9:AZ$51,"Exceptionally")</f>
        <v>0</v>
      </c>
      <c r="BA55" s="87">
        <f t="shared" si="12"/>
        <v>0</v>
      </c>
      <c r="BB55" s="87">
        <f t="shared" si="12"/>
        <v>0</v>
      </c>
      <c r="BC55" s="151">
        <f t="shared" si="12"/>
        <v>0</v>
      </c>
      <c r="BD55" s="87">
        <f t="shared" si="12"/>
        <v>0</v>
      </c>
      <c r="BE55" s="151">
        <f t="shared" si="12"/>
        <v>0</v>
      </c>
      <c r="BF55" s="87">
        <f t="shared" si="12"/>
        <v>4</v>
      </c>
      <c r="BG55" s="151">
        <f t="shared" si="12"/>
        <v>0</v>
      </c>
      <c r="BH55" s="87">
        <f t="shared" si="12"/>
        <v>2</v>
      </c>
      <c r="BI55" s="151">
        <f t="shared" si="12"/>
        <v>0</v>
      </c>
      <c r="BJ55" s="87">
        <f t="shared" si="12"/>
        <v>4</v>
      </c>
      <c r="BK55" s="151">
        <f t="shared" si="12"/>
        <v>0</v>
      </c>
      <c r="BL55" s="87">
        <f t="shared" si="12"/>
        <v>4</v>
      </c>
      <c r="BM55" s="151">
        <f t="shared" si="12"/>
        <v>0</v>
      </c>
      <c r="BN55" s="87">
        <f>COUNTIF(BN$9:BN$51,"Exceptionally")</f>
        <v>3</v>
      </c>
      <c r="BO55" s="151">
        <f>COUNTIF(BO$9:BO$51,"Exceptionally")</f>
        <v>0</v>
      </c>
      <c r="BP55" s="87">
        <f>COUNTIF(BP$9:BP$51,"Exceptionally")</f>
        <v>6</v>
      </c>
      <c r="BQ55" s="151">
        <f>COUNTIF(BQ$9:BQ$51,"Exceptionally")</f>
        <v>0</v>
      </c>
      <c r="BR55" s="87">
        <f>COUNTIF(BR$9:BR$51,"Exceptionally")</f>
        <v>8</v>
      </c>
      <c r="BU55" s="93" t="s">
        <v>207</v>
      </c>
      <c r="BV55" s="87">
        <f t="shared" ref="BV55:CA55" si="13">COUNTIF(BV$9:BV$51,"Exceptionally")</f>
        <v>0</v>
      </c>
      <c r="BW55" s="87">
        <f t="shared" si="13"/>
        <v>0</v>
      </c>
      <c r="BX55" s="87">
        <f t="shared" si="13"/>
        <v>0</v>
      </c>
      <c r="BY55" s="87">
        <f t="shared" si="13"/>
        <v>0</v>
      </c>
      <c r="BZ55" s="87">
        <f t="shared" si="13"/>
        <v>0</v>
      </c>
      <c r="CA55" s="87">
        <f t="shared" si="13"/>
        <v>0</v>
      </c>
      <c r="CB55" s="87">
        <f t="shared" ref="CB55:CI55" si="14">COUNTIF(CB$9:CB$51,"Exceptionally")</f>
        <v>4</v>
      </c>
      <c r="CC55" s="87">
        <f t="shared" si="14"/>
        <v>0</v>
      </c>
      <c r="CD55" s="87">
        <f t="shared" si="14"/>
        <v>2</v>
      </c>
      <c r="CE55" s="87">
        <f t="shared" si="14"/>
        <v>0</v>
      </c>
      <c r="CF55" s="87">
        <f t="shared" si="14"/>
        <v>2</v>
      </c>
      <c r="CG55" s="87">
        <f t="shared" si="14"/>
        <v>0</v>
      </c>
      <c r="CH55" s="87">
        <f t="shared" si="14"/>
        <v>2</v>
      </c>
      <c r="CI55" s="87">
        <f t="shared" si="14"/>
        <v>0</v>
      </c>
      <c r="CJ55" s="87">
        <f>COUNTIF(CJ$9:CJ$51,"Exceptionally")</f>
        <v>3</v>
      </c>
      <c r="CK55" s="87">
        <f>COUNTIF(CK$9:CK$51,"Exceptionally")</f>
        <v>0</v>
      </c>
      <c r="CL55" s="87">
        <f>COUNTIF(CL$9:CL$51,"Exceptionally")</f>
        <v>6</v>
      </c>
      <c r="CM55" s="87">
        <f>COUNTIF(CM$9:CM$51,"Exceptionally")</f>
        <v>0</v>
      </c>
      <c r="CN55" s="87">
        <f>COUNTIF(CN$9:CN$51,"Exceptionally")</f>
        <v>7</v>
      </c>
    </row>
    <row r="56" spans="2:93" ht="21" x14ac:dyDescent="0.35">
      <c r="D56" s="93" t="s">
        <v>208</v>
      </c>
      <c r="E56" s="87">
        <f t="shared" ref="E56:H56" si="15">COUNTBLANK(E9:E51)-2</f>
        <v>0</v>
      </c>
      <c r="F56" s="87">
        <f t="shared" si="15"/>
        <v>13</v>
      </c>
      <c r="G56" s="87">
        <f t="shared" si="15"/>
        <v>0</v>
      </c>
      <c r="H56" s="151">
        <f t="shared" si="15"/>
        <v>12</v>
      </c>
      <c r="I56" s="87">
        <f t="shared" ref="I56:R56" si="16">COUNTBLANK(I9:I51)-2</f>
        <v>8</v>
      </c>
      <c r="J56" s="151">
        <f t="shared" si="16"/>
        <v>18</v>
      </c>
      <c r="K56" s="87">
        <f t="shared" si="16"/>
        <v>9</v>
      </c>
      <c r="L56" s="151">
        <f t="shared" si="16"/>
        <v>20</v>
      </c>
      <c r="M56" s="87">
        <f t="shared" si="16"/>
        <v>4</v>
      </c>
      <c r="N56" s="151">
        <f t="shared" si="16"/>
        <v>14</v>
      </c>
      <c r="O56" s="87">
        <f t="shared" si="16"/>
        <v>7</v>
      </c>
      <c r="P56" s="151">
        <f t="shared" si="16"/>
        <v>16</v>
      </c>
      <c r="Q56" s="87">
        <f t="shared" si="16"/>
        <v>6</v>
      </c>
      <c r="R56" s="151">
        <f t="shared" si="16"/>
        <v>20</v>
      </c>
      <c r="S56" s="87">
        <f>COUNTBLANK(S9:S51)-2</f>
        <v>9</v>
      </c>
      <c r="T56" s="151">
        <f>COUNTBLANK(T9:T51)-2</f>
        <v>16</v>
      </c>
      <c r="U56" s="87">
        <f>COUNTBLANK(U9:U51)-2</f>
        <v>5</v>
      </c>
      <c r="V56" s="151">
        <f>COUNTBLANK(V9:V51)-2</f>
        <v>15</v>
      </c>
      <c r="W56" s="87">
        <f>COUNTBLANK(W9:W51)-2</f>
        <v>8</v>
      </c>
      <c r="AA56" s="93" t="s">
        <v>208</v>
      </c>
      <c r="AB56" s="87">
        <f t="shared" ref="AB56:AQ56" si="17">COUNTBLANK(AB9:AB51)-2</f>
        <v>0</v>
      </c>
      <c r="AC56" s="87">
        <f t="shared" si="17"/>
        <v>3</v>
      </c>
      <c r="AD56" s="87">
        <f t="shared" si="17"/>
        <v>0</v>
      </c>
      <c r="AE56" s="151">
        <f t="shared" si="17"/>
        <v>4</v>
      </c>
      <c r="AF56" s="151"/>
      <c r="AG56" s="151"/>
      <c r="AH56" s="87">
        <f t="shared" si="17"/>
        <v>8</v>
      </c>
      <c r="AI56" s="151">
        <f t="shared" si="17"/>
        <v>8</v>
      </c>
      <c r="AJ56" s="87">
        <f t="shared" si="17"/>
        <v>9</v>
      </c>
      <c r="AK56" s="151">
        <f t="shared" si="17"/>
        <v>9</v>
      </c>
      <c r="AL56" s="87">
        <f t="shared" si="17"/>
        <v>4</v>
      </c>
      <c r="AM56" s="151">
        <f t="shared" si="17"/>
        <v>5</v>
      </c>
      <c r="AN56" s="87">
        <f t="shared" si="17"/>
        <v>7</v>
      </c>
      <c r="AO56" s="151">
        <f t="shared" si="17"/>
        <v>9</v>
      </c>
      <c r="AP56" s="87">
        <f t="shared" si="17"/>
        <v>6</v>
      </c>
      <c r="AQ56" s="151">
        <f t="shared" si="17"/>
        <v>10</v>
      </c>
      <c r="AR56" s="87">
        <f>COUNTBLANK(AR9:AR51)-2</f>
        <v>9</v>
      </c>
      <c r="AS56" s="151">
        <f>COUNTBLANK(AS9:AS51)-2</f>
        <v>10</v>
      </c>
      <c r="AT56" s="87">
        <f>COUNTBLANK(AT9:AT51)-2</f>
        <v>5</v>
      </c>
      <c r="AU56" s="151">
        <f>COUNTBLANK(AU9:AU51)-2</f>
        <v>6</v>
      </c>
      <c r="AV56" s="87">
        <f>COUNTBLANK(AV9:AV51)-2</f>
        <v>8</v>
      </c>
      <c r="AY56" s="93" t="s">
        <v>208</v>
      </c>
      <c r="AZ56" s="87">
        <f t="shared" ref="AZ56:BM56" si="18">COUNTBLANK(AZ9:AZ51)-2</f>
        <v>0</v>
      </c>
      <c r="BA56" s="87">
        <f t="shared" si="18"/>
        <v>3</v>
      </c>
      <c r="BB56" s="87">
        <f t="shared" si="18"/>
        <v>0</v>
      </c>
      <c r="BC56" s="151">
        <f t="shared" si="18"/>
        <v>5</v>
      </c>
      <c r="BD56" s="87">
        <f t="shared" si="18"/>
        <v>8</v>
      </c>
      <c r="BE56" s="151">
        <f t="shared" si="18"/>
        <v>8</v>
      </c>
      <c r="BF56" s="87">
        <f t="shared" si="18"/>
        <v>9</v>
      </c>
      <c r="BG56" s="151">
        <f t="shared" si="18"/>
        <v>9</v>
      </c>
      <c r="BH56" s="87">
        <f t="shared" si="18"/>
        <v>4</v>
      </c>
      <c r="BI56" s="151">
        <f t="shared" si="18"/>
        <v>5</v>
      </c>
      <c r="BJ56" s="87">
        <f t="shared" si="18"/>
        <v>7</v>
      </c>
      <c r="BK56" s="151">
        <f t="shared" si="18"/>
        <v>9</v>
      </c>
      <c r="BL56" s="87">
        <f t="shared" si="18"/>
        <v>6</v>
      </c>
      <c r="BM56" s="151">
        <f t="shared" si="18"/>
        <v>10</v>
      </c>
      <c r="BN56" s="87">
        <f>COUNTBLANK(BN9:BN51)-2</f>
        <v>9</v>
      </c>
      <c r="BO56" s="151">
        <f>COUNTBLANK(BO9:BO51)-2</f>
        <v>11</v>
      </c>
      <c r="BP56" s="87">
        <f>COUNTBLANK(BP9:BP51)-2</f>
        <v>5</v>
      </c>
      <c r="BQ56" s="151">
        <f>COUNTBLANK(BQ9:BQ51)-2</f>
        <v>6</v>
      </c>
      <c r="BR56" s="87">
        <f>COUNTBLANK(BR9:BR51)-2</f>
        <v>8</v>
      </c>
      <c r="BU56" s="93" t="s">
        <v>208</v>
      </c>
      <c r="BV56" s="87">
        <f t="shared" ref="BV56:CA56" si="19">COUNTBLANK(BV9:BV51)-2</f>
        <v>0</v>
      </c>
      <c r="BW56" s="87">
        <f t="shared" si="19"/>
        <v>5</v>
      </c>
      <c r="BX56" s="87">
        <f t="shared" si="19"/>
        <v>0</v>
      </c>
      <c r="BY56" s="87">
        <f t="shared" si="19"/>
        <v>11</v>
      </c>
      <c r="BZ56" s="87">
        <f t="shared" si="19"/>
        <v>8</v>
      </c>
      <c r="CA56" s="87">
        <f t="shared" si="19"/>
        <v>10</v>
      </c>
      <c r="CB56" s="87">
        <f t="shared" ref="CB56:CI56" si="20">COUNTBLANK(CB9:CB51)-2</f>
        <v>11</v>
      </c>
      <c r="CC56" s="87">
        <f t="shared" si="20"/>
        <v>12</v>
      </c>
      <c r="CD56" s="87">
        <f t="shared" si="20"/>
        <v>5</v>
      </c>
      <c r="CE56" s="87">
        <f t="shared" si="20"/>
        <v>8</v>
      </c>
      <c r="CF56" s="87">
        <f t="shared" si="20"/>
        <v>8</v>
      </c>
      <c r="CG56" s="87">
        <f t="shared" si="20"/>
        <v>11</v>
      </c>
      <c r="CH56" s="87">
        <f t="shared" si="20"/>
        <v>6</v>
      </c>
      <c r="CI56" s="87">
        <f t="shared" si="20"/>
        <v>13</v>
      </c>
      <c r="CJ56" s="87">
        <f>COUNTBLANK(CJ9:CJ51)-2</f>
        <v>9</v>
      </c>
      <c r="CK56" s="87">
        <f>COUNTBLANK(CK9:CK51)-2</f>
        <v>12</v>
      </c>
      <c r="CL56" s="87">
        <f>COUNTBLANK(CL9:CL51)-2</f>
        <v>6</v>
      </c>
      <c r="CM56" s="87">
        <f>COUNTBLANK(CM9:CM51)-2</f>
        <v>8</v>
      </c>
      <c r="CN56" s="87">
        <f>COUNTBLANK(CN9:CN51)-2</f>
        <v>10</v>
      </c>
    </row>
    <row r="58" spans="2:93" ht="21" x14ac:dyDescent="0.35">
      <c r="D58" s="93" t="s">
        <v>209</v>
      </c>
      <c r="E58" s="87" t="s">
        <v>7</v>
      </c>
      <c r="F58" t="s">
        <v>7</v>
      </c>
      <c r="G58" s="88" t="s">
        <v>170</v>
      </c>
      <c r="H58" s="148" t="s">
        <v>170</v>
      </c>
      <c r="I58" s="88" t="s">
        <v>8</v>
      </c>
      <c r="J58" s="148" t="s">
        <v>8</v>
      </c>
      <c r="K58" s="87" t="s">
        <v>175</v>
      </c>
      <c r="L58" s="148" t="s">
        <v>175</v>
      </c>
      <c r="M58" s="88" t="s">
        <v>171</v>
      </c>
      <c r="N58" s="148" t="s">
        <v>172</v>
      </c>
      <c r="O58" s="88" t="s">
        <v>173</v>
      </c>
      <c r="P58" s="148" t="s">
        <v>173</v>
      </c>
      <c r="Q58" s="88" t="s">
        <v>12</v>
      </c>
      <c r="R58" s="148" t="s">
        <v>12</v>
      </c>
      <c r="S58" s="88" t="s">
        <v>14</v>
      </c>
      <c r="T58" s="148" t="s">
        <v>14</v>
      </c>
      <c r="U58" s="88" t="s">
        <v>174</v>
      </c>
      <c r="V58" s="148" t="s">
        <v>174</v>
      </c>
      <c r="W58" s="87" t="s">
        <v>176</v>
      </c>
      <c r="AA58" s="93" t="s">
        <v>209</v>
      </c>
      <c r="AB58" s="87" t="s">
        <v>7</v>
      </c>
      <c r="AC58" t="s">
        <v>7</v>
      </c>
      <c r="AD58" s="88" t="s">
        <v>170</v>
      </c>
      <c r="AE58" s="148" t="s">
        <v>170</v>
      </c>
      <c r="AH58" s="88" t="s">
        <v>8</v>
      </c>
      <c r="AI58" s="148" t="s">
        <v>8</v>
      </c>
      <c r="AJ58" s="87" t="s">
        <v>175</v>
      </c>
      <c r="AK58" s="148" t="s">
        <v>175</v>
      </c>
      <c r="AL58" s="88" t="s">
        <v>171</v>
      </c>
      <c r="AM58" s="148" t="s">
        <v>172</v>
      </c>
      <c r="AN58" s="88" t="s">
        <v>173</v>
      </c>
      <c r="AO58" s="148" t="s">
        <v>173</v>
      </c>
      <c r="AP58" s="88" t="s">
        <v>12</v>
      </c>
      <c r="AQ58" s="148" t="s">
        <v>12</v>
      </c>
      <c r="AR58" s="88" t="s">
        <v>14</v>
      </c>
      <c r="AS58" s="148" t="s">
        <v>14</v>
      </c>
      <c r="AT58" s="88" t="s">
        <v>174</v>
      </c>
      <c r="AU58" s="148" t="s">
        <v>174</v>
      </c>
      <c r="AV58" s="87" t="s">
        <v>176</v>
      </c>
      <c r="AY58" s="93" t="s">
        <v>209</v>
      </c>
      <c r="AZ58" s="87" t="s">
        <v>7</v>
      </c>
      <c r="BA58" t="s">
        <v>7</v>
      </c>
      <c r="BB58" s="88" t="s">
        <v>170</v>
      </c>
      <c r="BC58" s="148" t="s">
        <v>170</v>
      </c>
      <c r="BD58" s="88" t="s">
        <v>8</v>
      </c>
      <c r="BE58" s="148" t="s">
        <v>8</v>
      </c>
      <c r="BF58" s="87" t="s">
        <v>175</v>
      </c>
      <c r="BG58" s="148" t="s">
        <v>175</v>
      </c>
      <c r="BH58" s="88" t="s">
        <v>171</v>
      </c>
      <c r="BI58" s="148" t="s">
        <v>172</v>
      </c>
      <c r="BJ58" s="88" t="s">
        <v>173</v>
      </c>
      <c r="BK58" s="148" t="s">
        <v>173</v>
      </c>
      <c r="BL58" s="88" t="s">
        <v>12</v>
      </c>
      <c r="BM58" s="148" t="s">
        <v>12</v>
      </c>
      <c r="BN58" s="88" t="s">
        <v>14</v>
      </c>
      <c r="BO58" s="148" t="s">
        <v>14</v>
      </c>
      <c r="BP58" s="88" t="s">
        <v>174</v>
      </c>
      <c r="BQ58" s="148" t="s">
        <v>174</v>
      </c>
      <c r="BR58" s="87" t="s">
        <v>176</v>
      </c>
      <c r="BU58" s="93" t="s">
        <v>209</v>
      </c>
      <c r="BV58" s="87" t="s">
        <v>7</v>
      </c>
      <c r="BW58" t="s">
        <v>7</v>
      </c>
      <c r="BX58" s="88" t="s">
        <v>170</v>
      </c>
      <c r="BY58" t="s">
        <v>170</v>
      </c>
      <c r="BZ58" s="88" t="s">
        <v>8</v>
      </c>
      <c r="CA58" t="s">
        <v>8</v>
      </c>
      <c r="CB58" s="87" t="s">
        <v>175</v>
      </c>
      <c r="CC58" t="s">
        <v>175</v>
      </c>
      <c r="CD58" s="88" t="s">
        <v>171</v>
      </c>
      <c r="CE58" t="s">
        <v>172</v>
      </c>
      <c r="CF58" s="88" t="s">
        <v>173</v>
      </c>
      <c r="CG58" t="s">
        <v>173</v>
      </c>
      <c r="CH58" s="88" t="s">
        <v>12</v>
      </c>
      <c r="CI58" t="s">
        <v>12</v>
      </c>
      <c r="CJ58" s="88" t="s">
        <v>14</v>
      </c>
      <c r="CK58" t="s">
        <v>14</v>
      </c>
      <c r="CL58" s="88" t="s">
        <v>174</v>
      </c>
      <c r="CM58" t="s">
        <v>174</v>
      </c>
      <c r="CN58" s="87" t="s">
        <v>176</v>
      </c>
    </row>
    <row r="59" spans="2:93" ht="21" x14ac:dyDescent="0.35">
      <c r="D59" s="93" t="s">
        <v>153</v>
      </c>
      <c r="E59" s="94">
        <f>E$53/41</f>
        <v>1</v>
      </c>
      <c r="F59" s="94">
        <f>F$53/41</f>
        <v>0</v>
      </c>
      <c r="G59" s="94">
        <f>G$53/41</f>
        <v>1</v>
      </c>
      <c r="H59" s="152">
        <f>H$53/41</f>
        <v>0</v>
      </c>
      <c r="I59" s="94">
        <f t="shared" ref="I59:W59" si="21">I$53/41</f>
        <v>0.70731707317073167</v>
      </c>
      <c r="J59" s="152">
        <f t="shared" si="21"/>
        <v>0</v>
      </c>
      <c r="K59" s="94">
        <f t="shared" si="21"/>
        <v>0.46341463414634149</v>
      </c>
      <c r="L59" s="152">
        <f t="shared" si="21"/>
        <v>0</v>
      </c>
      <c r="M59" s="94">
        <f t="shared" si="21"/>
        <v>0.78048780487804881</v>
      </c>
      <c r="N59" s="152">
        <f t="shared" si="21"/>
        <v>0</v>
      </c>
      <c r="O59" s="94">
        <f t="shared" si="21"/>
        <v>0.46341463414634149</v>
      </c>
      <c r="P59" s="152">
        <f t="shared" si="21"/>
        <v>0</v>
      </c>
      <c r="Q59" s="94">
        <f t="shared" si="21"/>
        <v>0.46341463414634149</v>
      </c>
      <c r="R59" s="152">
        <f t="shared" si="21"/>
        <v>0</v>
      </c>
      <c r="S59" s="94">
        <f t="shared" si="21"/>
        <v>0.56097560975609762</v>
      </c>
      <c r="T59" s="152">
        <f t="shared" si="21"/>
        <v>0</v>
      </c>
      <c r="U59" s="94">
        <f t="shared" si="21"/>
        <v>0.68292682926829273</v>
      </c>
      <c r="V59" s="152">
        <f t="shared" si="21"/>
        <v>0</v>
      </c>
      <c r="W59" s="94">
        <f t="shared" si="21"/>
        <v>0.1951219512195122</v>
      </c>
      <c r="AA59" s="93" t="s">
        <v>153</v>
      </c>
      <c r="AB59" s="94">
        <f>AB$53/41</f>
        <v>1</v>
      </c>
      <c r="AC59" s="94">
        <f>AC$53/41</f>
        <v>0</v>
      </c>
      <c r="AD59" s="94">
        <f>AD$53/41</f>
        <v>1</v>
      </c>
      <c r="AE59" s="152">
        <f>AE$53/41</f>
        <v>0</v>
      </c>
      <c r="AF59" s="152"/>
      <c r="AG59" s="152"/>
      <c r="AH59" s="94">
        <f t="shared" ref="AH59:AV59" si="22">AH$53/41</f>
        <v>0.70731707317073167</v>
      </c>
      <c r="AI59" s="152">
        <f t="shared" si="22"/>
        <v>0</v>
      </c>
      <c r="AJ59" s="94">
        <f t="shared" si="22"/>
        <v>0.46341463414634149</v>
      </c>
      <c r="AK59" s="152">
        <f t="shared" si="22"/>
        <v>0</v>
      </c>
      <c r="AL59" s="94">
        <f t="shared" si="22"/>
        <v>0.78048780487804881</v>
      </c>
      <c r="AM59" s="152">
        <f t="shared" si="22"/>
        <v>0</v>
      </c>
      <c r="AN59" s="94">
        <f t="shared" si="22"/>
        <v>0.46341463414634149</v>
      </c>
      <c r="AO59" s="152">
        <f t="shared" si="22"/>
        <v>0</v>
      </c>
      <c r="AP59" s="94">
        <f t="shared" si="22"/>
        <v>0.46341463414634149</v>
      </c>
      <c r="AQ59" s="152">
        <f t="shared" si="22"/>
        <v>0</v>
      </c>
      <c r="AR59" s="94">
        <f t="shared" si="22"/>
        <v>0.56097560975609762</v>
      </c>
      <c r="AS59" s="152">
        <f t="shared" si="22"/>
        <v>0</v>
      </c>
      <c r="AT59" s="94">
        <f t="shared" si="22"/>
        <v>0.68292682926829273</v>
      </c>
      <c r="AU59" s="152">
        <f t="shared" si="22"/>
        <v>0</v>
      </c>
      <c r="AV59" s="94">
        <f t="shared" si="22"/>
        <v>0.1951219512195122</v>
      </c>
      <c r="AY59" s="93" t="s">
        <v>153</v>
      </c>
      <c r="AZ59" s="94">
        <f>AZ$53/41</f>
        <v>1</v>
      </c>
      <c r="BA59" s="94">
        <f>BA$53/41</f>
        <v>0</v>
      </c>
      <c r="BB59" s="94">
        <f>BB$53/41</f>
        <v>1</v>
      </c>
      <c r="BC59" s="152">
        <f>BC$53/41</f>
        <v>0</v>
      </c>
      <c r="BD59" s="94">
        <f t="shared" ref="BD59:BR59" si="23">BD$53/41</f>
        <v>0.70731707317073167</v>
      </c>
      <c r="BE59" s="152">
        <f t="shared" si="23"/>
        <v>0</v>
      </c>
      <c r="BF59" s="94">
        <f t="shared" si="23"/>
        <v>0.46341463414634149</v>
      </c>
      <c r="BG59" s="152">
        <f t="shared" si="23"/>
        <v>0</v>
      </c>
      <c r="BH59" s="94">
        <f t="shared" si="23"/>
        <v>0.78048780487804881</v>
      </c>
      <c r="BI59" s="152">
        <f t="shared" si="23"/>
        <v>0</v>
      </c>
      <c r="BJ59" s="94">
        <f t="shared" si="23"/>
        <v>0.46341463414634149</v>
      </c>
      <c r="BK59" s="152">
        <f t="shared" si="23"/>
        <v>0</v>
      </c>
      <c r="BL59" s="94">
        <f t="shared" si="23"/>
        <v>0.46341463414634149</v>
      </c>
      <c r="BM59" s="152">
        <f t="shared" si="23"/>
        <v>0</v>
      </c>
      <c r="BN59" s="94">
        <f t="shared" si="23"/>
        <v>0.56097560975609762</v>
      </c>
      <c r="BO59" s="152">
        <f t="shared" si="23"/>
        <v>0</v>
      </c>
      <c r="BP59" s="94">
        <f t="shared" si="23"/>
        <v>0.68292682926829273</v>
      </c>
      <c r="BQ59" s="152">
        <f t="shared" si="23"/>
        <v>0</v>
      </c>
      <c r="BR59" s="94">
        <f t="shared" si="23"/>
        <v>0.1951219512195122</v>
      </c>
      <c r="BU59" s="93" t="s">
        <v>153</v>
      </c>
      <c r="BV59" s="94">
        <f>BV$53/41</f>
        <v>1</v>
      </c>
      <c r="BW59" s="94">
        <f>BW$53/41</f>
        <v>0</v>
      </c>
      <c r="BX59" s="94">
        <f>BX$53/41</f>
        <v>1</v>
      </c>
      <c r="BY59" s="94">
        <f>BY$53/41</f>
        <v>0</v>
      </c>
      <c r="BZ59" s="94">
        <f t="shared" ref="BZ59:CN59" si="24">BZ$53/41</f>
        <v>0.70731707317073167</v>
      </c>
      <c r="CA59" s="94">
        <f t="shared" si="24"/>
        <v>0</v>
      </c>
      <c r="CB59" s="94">
        <f t="shared" ref="CB59:CI59" si="25">CB$53/41</f>
        <v>0.41463414634146339</v>
      </c>
      <c r="CC59" s="94">
        <f t="shared" si="25"/>
        <v>0</v>
      </c>
      <c r="CD59" s="94">
        <f t="shared" si="25"/>
        <v>0.78048780487804881</v>
      </c>
      <c r="CE59" s="94">
        <f t="shared" si="25"/>
        <v>0</v>
      </c>
      <c r="CF59" s="94">
        <f t="shared" si="25"/>
        <v>0.48780487804878048</v>
      </c>
      <c r="CG59" s="94">
        <f t="shared" si="25"/>
        <v>0</v>
      </c>
      <c r="CH59" s="94">
        <f t="shared" si="25"/>
        <v>0.48780487804878048</v>
      </c>
      <c r="CI59" s="94">
        <f t="shared" si="25"/>
        <v>0</v>
      </c>
      <c r="CJ59" s="94">
        <f t="shared" si="24"/>
        <v>0.53658536585365857</v>
      </c>
      <c r="CK59" s="94">
        <f t="shared" si="24"/>
        <v>0</v>
      </c>
      <c r="CL59" s="94">
        <f t="shared" si="24"/>
        <v>0.65853658536585369</v>
      </c>
      <c r="CM59" s="94">
        <f t="shared" si="24"/>
        <v>0</v>
      </c>
      <c r="CN59" s="94">
        <f t="shared" si="24"/>
        <v>0.21951219512195122</v>
      </c>
    </row>
    <row r="60" spans="2:93" ht="21" x14ac:dyDescent="0.35">
      <c r="D60" s="93" t="s">
        <v>152</v>
      </c>
      <c r="E60" s="94">
        <f>E$54/41</f>
        <v>0</v>
      </c>
      <c r="F60" s="94">
        <f>F$54/41</f>
        <v>0</v>
      </c>
      <c r="G60" s="94">
        <f>G$54/41</f>
        <v>0</v>
      </c>
      <c r="H60" s="152">
        <f>H$54/41</f>
        <v>0</v>
      </c>
      <c r="I60" s="94">
        <f t="shared" ref="I60:W60" si="26">I$54/41</f>
        <v>9.7560975609756101E-2</v>
      </c>
      <c r="J60" s="152">
        <f t="shared" si="26"/>
        <v>0</v>
      </c>
      <c r="K60" s="94">
        <f t="shared" si="26"/>
        <v>0.21951219512195122</v>
      </c>
      <c r="L60" s="152">
        <f t="shared" si="26"/>
        <v>0</v>
      </c>
      <c r="M60" s="94">
        <f t="shared" si="26"/>
        <v>7.3170731707317069E-2</v>
      </c>
      <c r="N60" s="152">
        <f t="shared" si="26"/>
        <v>0</v>
      </c>
      <c r="O60" s="94">
        <f t="shared" si="26"/>
        <v>0.26829268292682928</v>
      </c>
      <c r="P60" s="152">
        <f t="shared" si="26"/>
        <v>0</v>
      </c>
      <c r="Q60" s="94">
        <f t="shared" si="26"/>
        <v>0.29268292682926828</v>
      </c>
      <c r="R60" s="152">
        <f t="shared" si="26"/>
        <v>0</v>
      </c>
      <c r="S60" s="94">
        <f t="shared" si="26"/>
        <v>0.12195121951219512</v>
      </c>
      <c r="T60" s="152">
        <f t="shared" si="26"/>
        <v>0</v>
      </c>
      <c r="U60" s="94">
        <f t="shared" si="26"/>
        <v>4.878048780487805E-2</v>
      </c>
      <c r="V60" s="152">
        <f t="shared" si="26"/>
        <v>0</v>
      </c>
      <c r="W60" s="94">
        <f t="shared" si="26"/>
        <v>0.41463414634146339</v>
      </c>
      <c r="AA60" s="93" t="s">
        <v>152</v>
      </c>
      <c r="AB60" s="94">
        <f>AB$54/41</f>
        <v>0</v>
      </c>
      <c r="AC60" s="94">
        <f>AC$54/41</f>
        <v>0</v>
      </c>
      <c r="AD60" s="94">
        <f>AD$54/41</f>
        <v>0</v>
      </c>
      <c r="AE60" s="152">
        <f>AE$54/41</f>
        <v>0</v>
      </c>
      <c r="AF60" s="152"/>
      <c r="AG60" s="152"/>
      <c r="AH60" s="94">
        <f t="shared" ref="AH60:AV60" si="27">AH$54/41</f>
        <v>9.7560975609756101E-2</v>
      </c>
      <c r="AI60" s="152">
        <f t="shared" si="27"/>
        <v>0</v>
      </c>
      <c r="AJ60" s="94">
        <f t="shared" si="27"/>
        <v>0.21951219512195122</v>
      </c>
      <c r="AK60" s="152">
        <f t="shared" si="27"/>
        <v>0</v>
      </c>
      <c r="AL60" s="94">
        <f t="shared" si="27"/>
        <v>7.3170731707317069E-2</v>
      </c>
      <c r="AM60" s="152">
        <f t="shared" si="27"/>
        <v>0</v>
      </c>
      <c r="AN60" s="94">
        <f t="shared" si="27"/>
        <v>0.26829268292682928</v>
      </c>
      <c r="AO60" s="152">
        <f t="shared" si="27"/>
        <v>0</v>
      </c>
      <c r="AP60" s="94">
        <f t="shared" si="27"/>
        <v>0.29268292682926828</v>
      </c>
      <c r="AQ60" s="152">
        <f t="shared" si="27"/>
        <v>0</v>
      </c>
      <c r="AR60" s="94">
        <f t="shared" si="27"/>
        <v>0.12195121951219512</v>
      </c>
      <c r="AS60" s="152">
        <f t="shared" si="27"/>
        <v>0</v>
      </c>
      <c r="AT60" s="94">
        <f t="shared" si="27"/>
        <v>4.878048780487805E-2</v>
      </c>
      <c r="AU60" s="152">
        <f t="shared" si="27"/>
        <v>0</v>
      </c>
      <c r="AV60" s="94">
        <f t="shared" si="27"/>
        <v>0.41463414634146339</v>
      </c>
      <c r="AY60" s="93" t="s">
        <v>152</v>
      </c>
      <c r="AZ60" s="94">
        <f>AZ$54/41</f>
        <v>0</v>
      </c>
      <c r="BA60" s="94">
        <f>BA$54/41</f>
        <v>0</v>
      </c>
      <c r="BB60" s="94">
        <f>BB$54/41</f>
        <v>0</v>
      </c>
      <c r="BC60" s="152">
        <f>BC$54/41</f>
        <v>0</v>
      </c>
      <c r="BD60" s="94">
        <f t="shared" ref="BD60:BR60" si="28">BD$54/41</f>
        <v>9.7560975609756101E-2</v>
      </c>
      <c r="BE60" s="152">
        <f t="shared" si="28"/>
        <v>0</v>
      </c>
      <c r="BF60" s="94">
        <f t="shared" si="28"/>
        <v>0.21951219512195122</v>
      </c>
      <c r="BG60" s="152">
        <f t="shared" si="28"/>
        <v>0</v>
      </c>
      <c r="BH60" s="94">
        <f t="shared" si="28"/>
        <v>7.3170731707317069E-2</v>
      </c>
      <c r="BI60" s="152">
        <f t="shared" si="28"/>
        <v>0</v>
      </c>
      <c r="BJ60" s="94">
        <f t="shared" si="28"/>
        <v>0.26829268292682928</v>
      </c>
      <c r="BK60" s="152">
        <f t="shared" si="28"/>
        <v>0</v>
      </c>
      <c r="BL60" s="94">
        <f t="shared" si="28"/>
        <v>0.29268292682926828</v>
      </c>
      <c r="BM60" s="152">
        <f t="shared" si="28"/>
        <v>0</v>
      </c>
      <c r="BN60" s="94">
        <f t="shared" si="28"/>
        <v>0.14634146341463414</v>
      </c>
      <c r="BO60" s="152">
        <f t="shared" si="28"/>
        <v>0</v>
      </c>
      <c r="BP60" s="94">
        <f t="shared" si="28"/>
        <v>4.878048780487805E-2</v>
      </c>
      <c r="BQ60" s="152">
        <f t="shared" si="28"/>
        <v>0</v>
      </c>
      <c r="BR60" s="94">
        <f t="shared" si="28"/>
        <v>0.41463414634146339</v>
      </c>
      <c r="BU60" s="93" t="s">
        <v>152</v>
      </c>
      <c r="BV60" s="94">
        <f>BV$54/41</f>
        <v>0</v>
      </c>
      <c r="BW60" s="94">
        <f>BW$54/41</f>
        <v>0</v>
      </c>
      <c r="BX60" s="94">
        <f>BX$54/41</f>
        <v>0</v>
      </c>
      <c r="BY60" s="94">
        <f>BY$54/41</f>
        <v>0</v>
      </c>
      <c r="BZ60" s="94">
        <f t="shared" ref="BZ60:CN60" si="29">BZ$54/41</f>
        <v>9.7560975609756101E-2</v>
      </c>
      <c r="CA60" s="94">
        <f t="shared" si="29"/>
        <v>0</v>
      </c>
      <c r="CB60" s="94">
        <f t="shared" ref="CB60:CI60" si="30">CB$54/41</f>
        <v>0.1951219512195122</v>
      </c>
      <c r="CC60" s="94">
        <f t="shared" si="30"/>
        <v>0</v>
      </c>
      <c r="CD60" s="94">
        <f t="shared" si="30"/>
        <v>4.878048780487805E-2</v>
      </c>
      <c r="CE60" s="94">
        <f t="shared" si="30"/>
        <v>0</v>
      </c>
      <c r="CF60" s="94">
        <f t="shared" si="30"/>
        <v>0.26829268292682928</v>
      </c>
      <c r="CG60" s="94">
        <f t="shared" si="30"/>
        <v>0</v>
      </c>
      <c r="CH60" s="94">
        <f t="shared" si="30"/>
        <v>0.31707317073170732</v>
      </c>
      <c r="CI60" s="94">
        <f t="shared" si="30"/>
        <v>0</v>
      </c>
      <c r="CJ60" s="94">
        <f t="shared" si="29"/>
        <v>0.17073170731707318</v>
      </c>
      <c r="CK60" s="94">
        <f t="shared" si="29"/>
        <v>0</v>
      </c>
      <c r="CL60" s="94">
        <f t="shared" si="29"/>
        <v>4.878048780487805E-2</v>
      </c>
      <c r="CM60" s="94">
        <f t="shared" si="29"/>
        <v>0</v>
      </c>
      <c r="CN60" s="94">
        <f t="shared" si="29"/>
        <v>0.36585365853658536</v>
      </c>
    </row>
    <row r="61" spans="2:93" ht="21" x14ac:dyDescent="0.35">
      <c r="D61" s="93" t="s">
        <v>207</v>
      </c>
      <c r="E61" s="94">
        <f>E$55/41</f>
        <v>0</v>
      </c>
      <c r="F61" s="94">
        <f>F$55/41</f>
        <v>0</v>
      </c>
      <c r="G61" s="94">
        <f>G$55/41</f>
        <v>0</v>
      </c>
      <c r="H61" s="152">
        <f>H$55/41</f>
        <v>0</v>
      </c>
      <c r="I61" s="94">
        <f t="shared" ref="I61:W61" si="31">I$55/41</f>
        <v>0</v>
      </c>
      <c r="J61" s="152">
        <f t="shared" si="31"/>
        <v>0</v>
      </c>
      <c r="K61" s="94">
        <f t="shared" si="31"/>
        <v>9.7560975609756101E-2</v>
      </c>
      <c r="L61" s="152">
        <f t="shared" si="31"/>
        <v>0</v>
      </c>
      <c r="M61" s="94">
        <f t="shared" si="31"/>
        <v>4.878048780487805E-2</v>
      </c>
      <c r="N61" s="152">
        <f t="shared" si="31"/>
        <v>0</v>
      </c>
      <c r="O61" s="94">
        <f t="shared" si="31"/>
        <v>9.7560975609756101E-2</v>
      </c>
      <c r="P61" s="152">
        <f t="shared" si="31"/>
        <v>0</v>
      </c>
      <c r="Q61" s="94">
        <f t="shared" si="31"/>
        <v>9.7560975609756101E-2</v>
      </c>
      <c r="R61" s="152">
        <f t="shared" si="31"/>
        <v>0</v>
      </c>
      <c r="S61" s="94">
        <f t="shared" si="31"/>
        <v>9.7560975609756101E-2</v>
      </c>
      <c r="T61" s="152">
        <f t="shared" si="31"/>
        <v>0</v>
      </c>
      <c r="U61" s="94">
        <f t="shared" si="31"/>
        <v>0.14634146341463414</v>
      </c>
      <c r="V61" s="152">
        <f t="shared" si="31"/>
        <v>0</v>
      </c>
      <c r="W61" s="94">
        <f t="shared" si="31"/>
        <v>0.1951219512195122</v>
      </c>
      <c r="AA61" s="93" t="s">
        <v>207</v>
      </c>
      <c r="AB61" s="94">
        <f>AB$55/41</f>
        <v>0</v>
      </c>
      <c r="AC61" s="94">
        <f>AC$55/41</f>
        <v>0</v>
      </c>
      <c r="AD61" s="94">
        <f>AD$55/41</f>
        <v>0</v>
      </c>
      <c r="AE61" s="152">
        <f>AE$55/41</f>
        <v>0</v>
      </c>
      <c r="AF61" s="152"/>
      <c r="AG61" s="152"/>
      <c r="AH61" s="94">
        <f t="shared" ref="AH61:AV61" si="32">AH$55/41</f>
        <v>0</v>
      </c>
      <c r="AI61" s="152">
        <f t="shared" si="32"/>
        <v>0</v>
      </c>
      <c r="AJ61" s="94">
        <f t="shared" si="32"/>
        <v>9.7560975609756101E-2</v>
      </c>
      <c r="AK61" s="152">
        <f t="shared" si="32"/>
        <v>0</v>
      </c>
      <c r="AL61" s="94">
        <f t="shared" si="32"/>
        <v>4.878048780487805E-2</v>
      </c>
      <c r="AM61" s="152">
        <f t="shared" si="32"/>
        <v>0</v>
      </c>
      <c r="AN61" s="94">
        <f t="shared" si="32"/>
        <v>9.7560975609756101E-2</v>
      </c>
      <c r="AO61" s="152">
        <f t="shared" si="32"/>
        <v>0</v>
      </c>
      <c r="AP61" s="94">
        <f t="shared" si="32"/>
        <v>9.7560975609756101E-2</v>
      </c>
      <c r="AQ61" s="152">
        <f t="shared" si="32"/>
        <v>0</v>
      </c>
      <c r="AR61" s="94">
        <f t="shared" si="32"/>
        <v>9.7560975609756101E-2</v>
      </c>
      <c r="AS61" s="152">
        <f t="shared" si="32"/>
        <v>0</v>
      </c>
      <c r="AT61" s="94">
        <f t="shared" si="32"/>
        <v>0.14634146341463414</v>
      </c>
      <c r="AU61" s="152">
        <f t="shared" si="32"/>
        <v>0</v>
      </c>
      <c r="AV61" s="94">
        <f t="shared" si="32"/>
        <v>0.1951219512195122</v>
      </c>
      <c r="AY61" s="93" t="s">
        <v>207</v>
      </c>
      <c r="AZ61" s="94">
        <f>AZ$55/41</f>
        <v>0</v>
      </c>
      <c r="BA61" s="94">
        <f>BA$55/41</f>
        <v>0</v>
      </c>
      <c r="BB61" s="94">
        <f>BB$55/41</f>
        <v>0</v>
      </c>
      <c r="BC61" s="152">
        <f>BC$55/41</f>
        <v>0</v>
      </c>
      <c r="BD61" s="94">
        <f t="shared" ref="BD61:BR61" si="33">BD$55/41</f>
        <v>0</v>
      </c>
      <c r="BE61" s="152">
        <f t="shared" si="33"/>
        <v>0</v>
      </c>
      <c r="BF61" s="94">
        <f t="shared" si="33"/>
        <v>9.7560975609756101E-2</v>
      </c>
      <c r="BG61" s="152">
        <f t="shared" si="33"/>
        <v>0</v>
      </c>
      <c r="BH61" s="94">
        <f t="shared" si="33"/>
        <v>4.878048780487805E-2</v>
      </c>
      <c r="BI61" s="152">
        <f t="shared" si="33"/>
        <v>0</v>
      </c>
      <c r="BJ61" s="94">
        <f t="shared" si="33"/>
        <v>9.7560975609756101E-2</v>
      </c>
      <c r="BK61" s="152">
        <f t="shared" si="33"/>
        <v>0</v>
      </c>
      <c r="BL61" s="94">
        <f t="shared" si="33"/>
        <v>9.7560975609756101E-2</v>
      </c>
      <c r="BM61" s="152">
        <f t="shared" si="33"/>
        <v>0</v>
      </c>
      <c r="BN61" s="94">
        <f t="shared" si="33"/>
        <v>7.3170731707317069E-2</v>
      </c>
      <c r="BO61" s="152">
        <f t="shared" si="33"/>
        <v>0</v>
      </c>
      <c r="BP61" s="94">
        <f t="shared" si="33"/>
        <v>0.14634146341463414</v>
      </c>
      <c r="BQ61" s="152">
        <f t="shared" si="33"/>
        <v>0</v>
      </c>
      <c r="BR61" s="94">
        <f t="shared" si="33"/>
        <v>0.1951219512195122</v>
      </c>
      <c r="BU61" s="93" t="s">
        <v>207</v>
      </c>
      <c r="BV61" s="94">
        <f>BV$55/41</f>
        <v>0</v>
      </c>
      <c r="BW61" s="94">
        <f>BW$55/41</f>
        <v>0</v>
      </c>
      <c r="BX61" s="94">
        <f>BX$55/41</f>
        <v>0</v>
      </c>
      <c r="BY61" s="94">
        <f>BY$55/41</f>
        <v>0</v>
      </c>
      <c r="BZ61" s="94">
        <f t="shared" ref="BZ61:CN61" si="34">BZ$55/41</f>
        <v>0</v>
      </c>
      <c r="CA61" s="94">
        <f t="shared" si="34"/>
        <v>0</v>
      </c>
      <c r="CB61" s="94">
        <f t="shared" ref="CB61:CI61" si="35">CB$55/41</f>
        <v>9.7560975609756101E-2</v>
      </c>
      <c r="CC61" s="94">
        <f t="shared" si="35"/>
        <v>0</v>
      </c>
      <c r="CD61" s="94">
        <f t="shared" si="35"/>
        <v>4.878048780487805E-2</v>
      </c>
      <c r="CE61" s="94">
        <f t="shared" si="35"/>
        <v>0</v>
      </c>
      <c r="CF61" s="94">
        <f t="shared" si="35"/>
        <v>4.878048780487805E-2</v>
      </c>
      <c r="CG61" s="94">
        <f t="shared" si="35"/>
        <v>0</v>
      </c>
      <c r="CH61" s="94">
        <f t="shared" si="35"/>
        <v>4.878048780487805E-2</v>
      </c>
      <c r="CI61" s="94">
        <f t="shared" si="35"/>
        <v>0</v>
      </c>
      <c r="CJ61" s="94">
        <f t="shared" si="34"/>
        <v>7.3170731707317069E-2</v>
      </c>
      <c r="CK61" s="94">
        <f t="shared" si="34"/>
        <v>0</v>
      </c>
      <c r="CL61" s="94">
        <f t="shared" si="34"/>
        <v>0.14634146341463414</v>
      </c>
      <c r="CM61" s="94">
        <f t="shared" si="34"/>
        <v>0</v>
      </c>
      <c r="CN61" s="94">
        <f t="shared" si="34"/>
        <v>0.17073170731707318</v>
      </c>
    </row>
    <row r="62" spans="2:93" ht="21" x14ac:dyDescent="0.35">
      <c r="D62" s="93" t="s">
        <v>208</v>
      </c>
      <c r="E62" s="94">
        <f>E$56/41</f>
        <v>0</v>
      </c>
      <c r="F62" s="94">
        <f>F$56/41</f>
        <v>0.31707317073170732</v>
      </c>
      <c r="G62" s="94">
        <f>G$56/41</f>
        <v>0</v>
      </c>
      <c r="H62" s="152">
        <f>H$56/41</f>
        <v>0.29268292682926828</v>
      </c>
      <c r="I62" s="94">
        <f t="shared" ref="I62:W62" si="36">I$56/41</f>
        <v>0.1951219512195122</v>
      </c>
      <c r="J62" s="152">
        <f t="shared" si="36"/>
        <v>0.43902439024390244</v>
      </c>
      <c r="K62" s="94">
        <f t="shared" si="36"/>
        <v>0.21951219512195122</v>
      </c>
      <c r="L62" s="152">
        <f t="shared" si="36"/>
        <v>0.48780487804878048</v>
      </c>
      <c r="M62" s="94">
        <f t="shared" si="36"/>
        <v>9.7560975609756101E-2</v>
      </c>
      <c r="N62" s="152">
        <f t="shared" si="36"/>
        <v>0.34146341463414637</v>
      </c>
      <c r="O62" s="94">
        <f t="shared" si="36"/>
        <v>0.17073170731707318</v>
      </c>
      <c r="P62" s="152">
        <f t="shared" si="36"/>
        <v>0.3902439024390244</v>
      </c>
      <c r="Q62" s="94">
        <f t="shared" si="36"/>
        <v>0.14634146341463414</v>
      </c>
      <c r="R62" s="152">
        <f t="shared" si="36"/>
        <v>0.48780487804878048</v>
      </c>
      <c r="S62" s="94">
        <f t="shared" si="36"/>
        <v>0.21951219512195122</v>
      </c>
      <c r="T62" s="152">
        <f t="shared" si="36"/>
        <v>0.3902439024390244</v>
      </c>
      <c r="U62" s="94">
        <f t="shared" si="36"/>
        <v>0.12195121951219512</v>
      </c>
      <c r="V62" s="152">
        <f t="shared" si="36"/>
        <v>0.36585365853658536</v>
      </c>
      <c r="W62" s="94">
        <f t="shared" si="36"/>
        <v>0.1951219512195122</v>
      </c>
      <c r="AA62" s="93" t="s">
        <v>208</v>
      </c>
      <c r="AB62" s="94">
        <f>AB$56/41</f>
        <v>0</v>
      </c>
      <c r="AC62" s="94">
        <f>AC$56/41</f>
        <v>7.3170731707317069E-2</v>
      </c>
      <c r="AD62" s="94">
        <f>AD$56/41</f>
        <v>0</v>
      </c>
      <c r="AE62" s="152">
        <f>AE$56/41</f>
        <v>9.7560975609756101E-2</v>
      </c>
      <c r="AF62" s="152"/>
      <c r="AG62" s="152"/>
      <c r="AH62" s="94">
        <f t="shared" ref="AH62:AV62" si="37">AH$56/41</f>
        <v>0.1951219512195122</v>
      </c>
      <c r="AI62" s="152">
        <f t="shared" si="37"/>
        <v>0.1951219512195122</v>
      </c>
      <c r="AJ62" s="94">
        <f t="shared" si="37"/>
        <v>0.21951219512195122</v>
      </c>
      <c r="AK62" s="152">
        <f t="shared" si="37"/>
        <v>0.21951219512195122</v>
      </c>
      <c r="AL62" s="94">
        <f t="shared" si="37"/>
        <v>9.7560975609756101E-2</v>
      </c>
      <c r="AM62" s="152">
        <f t="shared" si="37"/>
        <v>0.12195121951219512</v>
      </c>
      <c r="AN62" s="94">
        <f t="shared" si="37"/>
        <v>0.17073170731707318</v>
      </c>
      <c r="AO62" s="152">
        <f t="shared" si="37"/>
        <v>0.21951219512195122</v>
      </c>
      <c r="AP62" s="94">
        <f t="shared" si="37"/>
        <v>0.14634146341463414</v>
      </c>
      <c r="AQ62" s="152">
        <f t="shared" si="37"/>
        <v>0.24390243902439024</v>
      </c>
      <c r="AR62" s="94">
        <f t="shared" si="37"/>
        <v>0.21951219512195122</v>
      </c>
      <c r="AS62" s="152">
        <f t="shared" si="37"/>
        <v>0.24390243902439024</v>
      </c>
      <c r="AT62" s="94">
        <f t="shared" si="37"/>
        <v>0.12195121951219512</v>
      </c>
      <c r="AU62" s="152">
        <f t="shared" si="37"/>
        <v>0.14634146341463414</v>
      </c>
      <c r="AV62" s="94">
        <f t="shared" si="37"/>
        <v>0.1951219512195122</v>
      </c>
      <c r="AY62" s="93" t="s">
        <v>208</v>
      </c>
      <c r="AZ62" s="94">
        <f>AZ$56/41</f>
        <v>0</v>
      </c>
      <c r="BA62" s="94">
        <f>BA$56/41</f>
        <v>7.3170731707317069E-2</v>
      </c>
      <c r="BB62" s="94">
        <f>BB$56/41</f>
        <v>0</v>
      </c>
      <c r="BC62" s="152">
        <f>BC$56/41</f>
        <v>0.12195121951219512</v>
      </c>
      <c r="BD62" s="94">
        <f t="shared" ref="BD62:BR62" si="38">BD$56/41</f>
        <v>0.1951219512195122</v>
      </c>
      <c r="BE62" s="152">
        <f t="shared" si="38"/>
        <v>0.1951219512195122</v>
      </c>
      <c r="BF62" s="94">
        <f t="shared" si="38"/>
        <v>0.21951219512195122</v>
      </c>
      <c r="BG62" s="152">
        <f t="shared" si="38"/>
        <v>0.21951219512195122</v>
      </c>
      <c r="BH62" s="94">
        <f t="shared" si="38"/>
        <v>9.7560975609756101E-2</v>
      </c>
      <c r="BI62" s="152">
        <f t="shared" si="38"/>
        <v>0.12195121951219512</v>
      </c>
      <c r="BJ62" s="94">
        <f t="shared" si="38"/>
        <v>0.17073170731707318</v>
      </c>
      <c r="BK62" s="152">
        <f t="shared" si="38"/>
        <v>0.21951219512195122</v>
      </c>
      <c r="BL62" s="94">
        <f t="shared" si="38"/>
        <v>0.14634146341463414</v>
      </c>
      <c r="BM62" s="152">
        <f t="shared" si="38"/>
        <v>0.24390243902439024</v>
      </c>
      <c r="BN62" s="94">
        <f t="shared" si="38"/>
        <v>0.21951219512195122</v>
      </c>
      <c r="BO62" s="152">
        <f t="shared" si="38"/>
        <v>0.26829268292682928</v>
      </c>
      <c r="BP62" s="94">
        <f t="shared" si="38"/>
        <v>0.12195121951219512</v>
      </c>
      <c r="BQ62" s="152">
        <f t="shared" si="38"/>
        <v>0.14634146341463414</v>
      </c>
      <c r="BR62" s="94">
        <f t="shared" si="38"/>
        <v>0.1951219512195122</v>
      </c>
      <c r="BU62" s="93" t="s">
        <v>208</v>
      </c>
      <c r="BV62" s="94">
        <f>BV$56/41</f>
        <v>0</v>
      </c>
      <c r="BW62" s="94">
        <f>BW$56/41</f>
        <v>0.12195121951219512</v>
      </c>
      <c r="BX62" s="94">
        <f>BX$56/41</f>
        <v>0</v>
      </c>
      <c r="BY62" s="94">
        <f>BY$56/41</f>
        <v>0.26829268292682928</v>
      </c>
      <c r="BZ62" s="94">
        <f t="shared" ref="BZ62:CN62" si="39">BZ$56/41</f>
        <v>0.1951219512195122</v>
      </c>
      <c r="CA62" s="94">
        <f t="shared" si="39"/>
        <v>0.24390243902439024</v>
      </c>
      <c r="CB62" s="94">
        <f t="shared" ref="CB62:CI62" si="40">CB$56/41</f>
        <v>0.26829268292682928</v>
      </c>
      <c r="CC62" s="94">
        <f t="shared" si="40"/>
        <v>0.29268292682926828</v>
      </c>
      <c r="CD62" s="94">
        <f t="shared" si="40"/>
        <v>0.12195121951219512</v>
      </c>
      <c r="CE62" s="94">
        <f t="shared" si="40"/>
        <v>0.1951219512195122</v>
      </c>
      <c r="CF62" s="94">
        <f t="shared" si="40"/>
        <v>0.1951219512195122</v>
      </c>
      <c r="CG62" s="94">
        <f t="shared" si="40"/>
        <v>0.26829268292682928</v>
      </c>
      <c r="CH62" s="94">
        <f t="shared" si="40"/>
        <v>0.14634146341463414</v>
      </c>
      <c r="CI62" s="94">
        <f t="shared" si="40"/>
        <v>0.31707317073170732</v>
      </c>
      <c r="CJ62" s="94">
        <f t="shared" si="39"/>
        <v>0.21951219512195122</v>
      </c>
      <c r="CK62" s="94">
        <f t="shared" si="39"/>
        <v>0.29268292682926828</v>
      </c>
      <c r="CL62" s="94">
        <f t="shared" si="39"/>
        <v>0.14634146341463414</v>
      </c>
      <c r="CM62" s="94">
        <f t="shared" si="39"/>
        <v>0.1951219512195122</v>
      </c>
      <c r="CN62" s="94">
        <f t="shared" si="39"/>
        <v>0.24390243902439024</v>
      </c>
    </row>
    <row r="65" spans="4:92" ht="53.25" customHeight="1" x14ac:dyDescent="0.25">
      <c r="E65" s="104" t="s">
        <v>7</v>
      </c>
      <c r="F65" s="104" t="s">
        <v>127</v>
      </c>
      <c r="G65" s="104" t="s">
        <v>8</v>
      </c>
      <c r="H65" s="153" t="s">
        <v>220</v>
      </c>
      <c r="I65" s="104" t="s">
        <v>171</v>
      </c>
      <c r="J65" s="153" t="s">
        <v>173</v>
      </c>
      <c r="K65" s="104" t="s">
        <v>12</v>
      </c>
      <c r="L65" s="153" t="s">
        <v>14</v>
      </c>
      <c r="M65" s="104" t="s">
        <v>143</v>
      </c>
      <c r="N65" s="153" t="s">
        <v>229</v>
      </c>
      <c r="O65"/>
      <c r="Q65"/>
      <c r="S65"/>
      <c r="U65"/>
      <c r="W65"/>
      <c r="AB65" s="104" t="s">
        <v>7</v>
      </c>
      <c r="AC65" s="104" t="s">
        <v>127</v>
      </c>
      <c r="AD65" s="104" t="s">
        <v>8</v>
      </c>
      <c r="AE65" s="153" t="s">
        <v>220</v>
      </c>
      <c r="AF65" s="153"/>
      <c r="AG65" s="153"/>
      <c r="AH65" s="104" t="s">
        <v>171</v>
      </c>
      <c r="AI65" s="153" t="s">
        <v>173</v>
      </c>
      <c r="AJ65" s="104" t="s">
        <v>12</v>
      </c>
      <c r="AK65" s="153" t="s">
        <v>14</v>
      </c>
      <c r="AL65" s="104" t="s">
        <v>143</v>
      </c>
      <c r="AM65" s="153" t="s">
        <v>229</v>
      </c>
      <c r="AN65"/>
      <c r="AP65"/>
      <c r="AR65"/>
      <c r="AT65"/>
      <c r="AV65"/>
      <c r="AZ65" s="104" t="s">
        <v>7</v>
      </c>
      <c r="BA65" s="104" t="s">
        <v>127</v>
      </c>
      <c r="BB65" s="104" t="s">
        <v>8</v>
      </c>
      <c r="BC65" s="153" t="s">
        <v>220</v>
      </c>
      <c r="BD65" s="104" t="s">
        <v>171</v>
      </c>
      <c r="BE65" s="153" t="s">
        <v>173</v>
      </c>
      <c r="BF65" s="104" t="s">
        <v>12</v>
      </c>
      <c r="BG65" s="153" t="s">
        <v>14</v>
      </c>
      <c r="BH65" s="104" t="s">
        <v>143</v>
      </c>
      <c r="BI65" s="153" t="s">
        <v>229</v>
      </c>
      <c r="BJ65"/>
      <c r="BL65"/>
      <c r="BN65"/>
      <c r="BP65"/>
      <c r="BR65"/>
      <c r="BV65" s="104" t="s">
        <v>7</v>
      </c>
      <c r="BW65" s="104" t="s">
        <v>127</v>
      </c>
      <c r="BX65" s="104" t="s">
        <v>8</v>
      </c>
      <c r="BY65" s="104" t="s">
        <v>220</v>
      </c>
      <c r="BZ65" s="104" t="s">
        <v>171</v>
      </c>
      <c r="CA65" s="104" t="s">
        <v>173</v>
      </c>
      <c r="CB65" s="104" t="s">
        <v>12</v>
      </c>
      <c r="CC65" s="104" t="s">
        <v>14</v>
      </c>
      <c r="CD65" s="104" t="s">
        <v>143</v>
      </c>
      <c r="CE65" s="104" t="s">
        <v>229</v>
      </c>
      <c r="CF65"/>
      <c r="CH65"/>
      <c r="CJ65"/>
      <c r="CL65"/>
      <c r="CN65"/>
    </row>
    <row r="66" spans="4:92" x14ac:dyDescent="0.25">
      <c r="D66" t="s">
        <v>153</v>
      </c>
      <c r="E66" s="94">
        <v>1</v>
      </c>
      <c r="F66" s="96">
        <v>1</v>
      </c>
      <c r="G66" s="96">
        <v>0.70731707317073167</v>
      </c>
      <c r="H66" s="152">
        <v>0.41463414634146339</v>
      </c>
      <c r="I66" s="96">
        <v>0.78048780487804881</v>
      </c>
      <c r="J66" s="154">
        <v>0.48780487804878048</v>
      </c>
      <c r="K66" s="96">
        <v>0.48780487804878048</v>
      </c>
      <c r="L66" s="154">
        <v>0.53658536585365857</v>
      </c>
      <c r="M66" s="96">
        <v>0.65853658536585369</v>
      </c>
      <c r="N66" s="152">
        <v>0.21951219512195122</v>
      </c>
      <c r="O66"/>
      <c r="Q66"/>
      <c r="S66"/>
      <c r="U66"/>
      <c r="W66"/>
      <c r="AA66" t="s">
        <v>153</v>
      </c>
      <c r="AB66" s="94">
        <v>1</v>
      </c>
      <c r="AC66" s="96">
        <v>1</v>
      </c>
      <c r="AD66" s="96">
        <v>0.70731707317073167</v>
      </c>
      <c r="AE66" s="152">
        <v>0.41463414634146339</v>
      </c>
      <c r="AF66" s="152"/>
      <c r="AG66" s="152"/>
      <c r="AH66" s="96">
        <v>0.78048780487804881</v>
      </c>
      <c r="AI66" s="154">
        <v>0.48780487804878048</v>
      </c>
      <c r="AJ66" s="96">
        <v>0.48780487804878048</v>
      </c>
      <c r="AK66" s="154">
        <v>0.53658536585365857</v>
      </c>
      <c r="AL66" s="96">
        <v>0.65853658536585369</v>
      </c>
      <c r="AM66" s="152">
        <v>0.21951219512195122</v>
      </c>
      <c r="AN66"/>
      <c r="AP66"/>
      <c r="AR66"/>
      <c r="AT66"/>
      <c r="AV66"/>
      <c r="AY66" t="s">
        <v>153</v>
      </c>
      <c r="AZ66" s="94">
        <v>1</v>
      </c>
      <c r="BA66" s="96">
        <v>1</v>
      </c>
      <c r="BB66" s="96">
        <v>0.70731707317073167</v>
      </c>
      <c r="BC66" s="152">
        <v>0.41463414634146339</v>
      </c>
      <c r="BD66" s="96">
        <v>0.78048780487804881</v>
      </c>
      <c r="BE66" s="154">
        <v>0.48780487804878048</v>
      </c>
      <c r="BF66" s="96">
        <v>0.48780487804878048</v>
      </c>
      <c r="BG66" s="154">
        <v>0.53658536585365857</v>
      </c>
      <c r="BH66" s="96">
        <v>0.65853658536585369</v>
      </c>
      <c r="BI66" s="152">
        <v>0.21951219512195122</v>
      </c>
      <c r="BJ66"/>
      <c r="BL66"/>
      <c r="BN66"/>
      <c r="BP66"/>
      <c r="BR66"/>
      <c r="BU66" t="s">
        <v>153</v>
      </c>
      <c r="BV66" s="94">
        <v>1</v>
      </c>
      <c r="BW66" s="96">
        <v>1</v>
      </c>
      <c r="BX66" s="96">
        <v>0.70731707317073167</v>
      </c>
      <c r="BY66" s="94">
        <v>0.41463414634146339</v>
      </c>
      <c r="BZ66" s="96">
        <v>0.78048780487804881</v>
      </c>
      <c r="CA66" s="96">
        <v>0.48780487804878048</v>
      </c>
      <c r="CB66" s="96">
        <v>0.48780487804878048</v>
      </c>
      <c r="CC66" s="96">
        <v>0.53658536585365857</v>
      </c>
      <c r="CD66" s="96">
        <v>0.65853658536585369</v>
      </c>
      <c r="CE66" s="94">
        <v>0.21951219512195122</v>
      </c>
      <c r="CF66"/>
      <c r="CH66"/>
      <c r="CJ66"/>
      <c r="CL66"/>
      <c r="CN66"/>
    </row>
    <row r="67" spans="4:92" hidden="1" x14ac:dyDescent="0.25">
      <c r="D67" t="s">
        <v>152</v>
      </c>
      <c r="E67" s="94">
        <v>0</v>
      </c>
      <c r="F67" s="96">
        <v>0</v>
      </c>
      <c r="G67" s="96">
        <v>9.7560975609756101E-2</v>
      </c>
      <c r="H67" s="152">
        <v>0.1951219512195122</v>
      </c>
      <c r="I67" s="96">
        <v>4.878048780487805E-2</v>
      </c>
      <c r="J67" s="154">
        <v>0.26829268292682928</v>
      </c>
      <c r="K67" s="96">
        <v>0.31707317073170732</v>
      </c>
      <c r="L67" s="154">
        <v>0.17073170731707318</v>
      </c>
      <c r="M67" s="96">
        <v>4.878048780487805E-2</v>
      </c>
      <c r="N67" s="152">
        <v>0.36585365853658536</v>
      </c>
      <c r="O67"/>
      <c r="Q67"/>
      <c r="S67"/>
      <c r="U67"/>
      <c r="W67"/>
      <c r="AA67" t="s">
        <v>152</v>
      </c>
      <c r="AB67" s="94">
        <v>0</v>
      </c>
      <c r="AC67" s="96">
        <v>0</v>
      </c>
      <c r="AD67" s="96">
        <v>9.7560975609756101E-2</v>
      </c>
      <c r="AE67" s="152">
        <v>0.1951219512195122</v>
      </c>
      <c r="AF67" s="152"/>
      <c r="AG67" s="152"/>
      <c r="AH67" s="96">
        <v>4.878048780487805E-2</v>
      </c>
      <c r="AI67" s="154">
        <v>0.26829268292682928</v>
      </c>
      <c r="AJ67" s="96">
        <v>0.31707317073170732</v>
      </c>
      <c r="AK67" s="154">
        <v>0.17073170731707318</v>
      </c>
      <c r="AL67" s="96">
        <v>4.878048780487805E-2</v>
      </c>
      <c r="AM67" s="152">
        <v>0.36585365853658536</v>
      </c>
      <c r="AN67"/>
      <c r="AP67"/>
      <c r="AR67"/>
      <c r="AT67"/>
      <c r="AV67"/>
      <c r="AY67" t="s">
        <v>152</v>
      </c>
      <c r="AZ67" s="94">
        <v>0</v>
      </c>
      <c r="BA67" s="96">
        <v>0</v>
      </c>
      <c r="BB67" s="96">
        <v>9.7560975609756101E-2</v>
      </c>
      <c r="BC67" s="152">
        <v>0.1951219512195122</v>
      </c>
      <c r="BD67" s="96">
        <v>4.878048780487805E-2</v>
      </c>
      <c r="BE67" s="154">
        <v>0.26829268292682928</v>
      </c>
      <c r="BF67" s="96">
        <v>0.31707317073170732</v>
      </c>
      <c r="BG67" s="154">
        <v>0.17073170731707318</v>
      </c>
      <c r="BH67" s="96">
        <v>4.878048780487805E-2</v>
      </c>
      <c r="BI67" s="152">
        <v>0.36585365853658536</v>
      </c>
      <c r="BJ67"/>
      <c r="BL67"/>
      <c r="BN67"/>
      <c r="BP67"/>
      <c r="BR67"/>
      <c r="BU67" t="s">
        <v>152</v>
      </c>
      <c r="BV67" s="94">
        <v>0</v>
      </c>
      <c r="BW67" s="96">
        <v>0</v>
      </c>
      <c r="BX67" s="96">
        <v>9.7560975609756101E-2</v>
      </c>
      <c r="BY67" s="94">
        <v>0.1951219512195122</v>
      </c>
      <c r="BZ67" s="96">
        <v>4.878048780487805E-2</v>
      </c>
      <c r="CA67" s="96">
        <v>0.26829268292682928</v>
      </c>
      <c r="CB67" s="96">
        <v>0.31707317073170732</v>
      </c>
      <c r="CC67" s="96">
        <v>0.17073170731707318</v>
      </c>
      <c r="CD67" s="96">
        <v>4.878048780487805E-2</v>
      </c>
      <c r="CE67" s="94">
        <v>0.36585365853658536</v>
      </c>
      <c r="CF67"/>
      <c r="CH67"/>
      <c r="CJ67"/>
      <c r="CL67"/>
      <c r="CN67"/>
    </row>
    <row r="68" spans="4:92" x14ac:dyDescent="0.25">
      <c r="D68" t="s">
        <v>207</v>
      </c>
      <c r="E68" s="94">
        <v>0</v>
      </c>
      <c r="F68" s="96">
        <v>0</v>
      </c>
      <c r="G68" s="96">
        <v>0</v>
      </c>
      <c r="H68" s="152">
        <v>9.7560975609756101E-2</v>
      </c>
      <c r="I68" s="96">
        <v>4.878048780487805E-2</v>
      </c>
      <c r="J68" s="154">
        <v>4.878048780487805E-2</v>
      </c>
      <c r="K68" s="96">
        <v>4.878048780487805E-2</v>
      </c>
      <c r="L68" s="154">
        <v>7.3170731707317069E-2</v>
      </c>
      <c r="M68" s="96">
        <v>0.14634146341463414</v>
      </c>
      <c r="N68" s="152">
        <v>0.17073170731707318</v>
      </c>
      <c r="O68"/>
      <c r="Q68"/>
      <c r="S68"/>
      <c r="U68"/>
      <c r="W68"/>
      <c r="AA68" t="s">
        <v>207</v>
      </c>
      <c r="AB68" s="94">
        <v>0</v>
      </c>
      <c r="AC68" s="96">
        <v>0</v>
      </c>
      <c r="AD68" s="96">
        <v>0</v>
      </c>
      <c r="AE68" s="152">
        <v>9.7560975609756101E-2</v>
      </c>
      <c r="AF68" s="152"/>
      <c r="AG68" s="152"/>
      <c r="AH68" s="96">
        <v>4.878048780487805E-2</v>
      </c>
      <c r="AI68" s="154">
        <v>4.878048780487805E-2</v>
      </c>
      <c r="AJ68" s="96">
        <v>4.878048780487805E-2</v>
      </c>
      <c r="AK68" s="154">
        <v>7.3170731707317069E-2</v>
      </c>
      <c r="AL68" s="96">
        <v>0.14634146341463414</v>
      </c>
      <c r="AM68" s="152">
        <v>0.17073170731707318</v>
      </c>
      <c r="AN68"/>
      <c r="AP68"/>
      <c r="AR68"/>
      <c r="AT68"/>
      <c r="AV68"/>
      <c r="AY68" t="s">
        <v>207</v>
      </c>
      <c r="AZ68" s="94">
        <v>0</v>
      </c>
      <c r="BA68" s="96">
        <v>0</v>
      </c>
      <c r="BB68" s="96">
        <v>0</v>
      </c>
      <c r="BC68" s="152">
        <v>9.7560975609756101E-2</v>
      </c>
      <c r="BD68" s="96">
        <v>4.878048780487805E-2</v>
      </c>
      <c r="BE68" s="154">
        <v>4.878048780487805E-2</v>
      </c>
      <c r="BF68" s="96">
        <v>4.878048780487805E-2</v>
      </c>
      <c r="BG68" s="154">
        <v>7.3170731707317069E-2</v>
      </c>
      <c r="BH68" s="96">
        <v>0.14634146341463414</v>
      </c>
      <c r="BI68" s="152">
        <v>0.17073170731707318</v>
      </c>
      <c r="BJ68"/>
      <c r="BL68"/>
      <c r="BN68"/>
      <c r="BP68"/>
      <c r="BR68"/>
      <c r="BU68" t="s">
        <v>207</v>
      </c>
      <c r="BV68" s="94">
        <v>0</v>
      </c>
      <c r="BW68" s="96">
        <v>0</v>
      </c>
      <c r="BX68" s="96">
        <v>0</v>
      </c>
      <c r="BY68" s="94">
        <v>9.7560975609756101E-2</v>
      </c>
      <c r="BZ68" s="96">
        <v>4.878048780487805E-2</v>
      </c>
      <c r="CA68" s="96">
        <v>4.878048780487805E-2</v>
      </c>
      <c r="CB68" s="96">
        <v>4.878048780487805E-2</v>
      </c>
      <c r="CC68" s="96">
        <v>7.3170731707317069E-2</v>
      </c>
      <c r="CD68" s="96">
        <v>0.14634146341463414</v>
      </c>
      <c r="CE68" s="94">
        <v>0.17073170731707318</v>
      </c>
      <c r="CF68"/>
      <c r="CH68"/>
      <c r="CJ68"/>
      <c r="CL68"/>
      <c r="CN68"/>
    </row>
    <row r="69" spans="4:92" hidden="1" x14ac:dyDescent="0.25">
      <c r="D69" t="s">
        <v>208</v>
      </c>
      <c r="E69" s="94">
        <v>0</v>
      </c>
      <c r="F69" s="95">
        <v>0.12195121951219512</v>
      </c>
      <c r="G69" s="96">
        <v>0.14634146341463414</v>
      </c>
      <c r="H69" s="154">
        <v>0.31707317073170732</v>
      </c>
      <c r="I69" s="96">
        <v>0</v>
      </c>
      <c r="J69" s="154"/>
      <c r="K69" s="94">
        <v>0.26829268292682928</v>
      </c>
      <c r="L69" s="154">
        <v>0.29268292682926828</v>
      </c>
      <c r="M69" s="96">
        <v>0.12195121951219512</v>
      </c>
      <c r="N69" s="154">
        <v>0.1951219512195122</v>
      </c>
      <c r="O69" s="96">
        <v>0.1951219512195122</v>
      </c>
      <c r="P69" s="154">
        <v>0.26829268292682928</v>
      </c>
      <c r="Q69" s="96">
        <v>0.21951219512195122</v>
      </c>
      <c r="R69" s="154">
        <v>0.29268292682926828</v>
      </c>
      <c r="S69" s="96">
        <v>0.1951219512195122</v>
      </c>
      <c r="T69" s="154">
        <v>0.24390243902439024</v>
      </c>
      <c r="U69" s="96">
        <v>0.14634146341463414</v>
      </c>
      <c r="V69" s="154">
        <v>0.1951219512195122</v>
      </c>
      <c r="W69" s="94">
        <v>0.24390243902439024</v>
      </c>
      <c r="AA69" t="s">
        <v>208</v>
      </c>
      <c r="AB69" s="94">
        <v>0</v>
      </c>
      <c r="AC69" s="95">
        <v>0.12195121951219512</v>
      </c>
      <c r="AD69" s="96">
        <v>0.14634146341463414</v>
      </c>
      <c r="AE69" s="154">
        <v>0.31707317073170732</v>
      </c>
      <c r="AF69" s="154"/>
      <c r="AG69" s="154"/>
      <c r="AH69" s="96">
        <v>0</v>
      </c>
      <c r="AI69" s="154"/>
      <c r="AJ69" s="94">
        <v>0.26829268292682928</v>
      </c>
      <c r="AK69" s="154">
        <v>0.29268292682926828</v>
      </c>
      <c r="AL69" s="96">
        <v>0.12195121951219512</v>
      </c>
      <c r="AM69" s="154">
        <v>0.1951219512195122</v>
      </c>
      <c r="AN69" s="96">
        <v>0.1951219512195122</v>
      </c>
      <c r="AO69" s="154">
        <v>0.26829268292682928</v>
      </c>
      <c r="AP69" s="96">
        <v>0.21951219512195122</v>
      </c>
      <c r="AQ69" s="154">
        <v>0.29268292682926828</v>
      </c>
      <c r="AR69" s="96">
        <v>0.1951219512195122</v>
      </c>
      <c r="AS69" s="154">
        <v>0.24390243902439024</v>
      </c>
      <c r="AT69" s="96">
        <v>0.14634146341463414</v>
      </c>
      <c r="AU69" s="154">
        <v>0.1951219512195122</v>
      </c>
      <c r="AV69" s="94">
        <v>0.24390243902439024</v>
      </c>
      <c r="AY69" t="s">
        <v>208</v>
      </c>
      <c r="AZ69" s="94">
        <v>0</v>
      </c>
      <c r="BA69" s="95">
        <v>0.12195121951219512</v>
      </c>
      <c r="BB69" s="96">
        <v>0.14634146341463414</v>
      </c>
      <c r="BC69" s="154">
        <v>0.31707317073170732</v>
      </c>
      <c r="BD69" s="96">
        <v>0</v>
      </c>
      <c r="BE69" s="154"/>
      <c r="BF69" s="94">
        <v>0.26829268292682928</v>
      </c>
      <c r="BG69" s="154">
        <v>0.29268292682926828</v>
      </c>
      <c r="BH69" s="96">
        <v>0.12195121951219512</v>
      </c>
      <c r="BI69" s="154">
        <v>0.1951219512195122</v>
      </c>
      <c r="BJ69" s="96">
        <v>0.1951219512195122</v>
      </c>
      <c r="BK69" s="154">
        <v>0.26829268292682928</v>
      </c>
      <c r="BL69" s="96">
        <v>0.21951219512195122</v>
      </c>
      <c r="BM69" s="154">
        <v>0.29268292682926828</v>
      </c>
      <c r="BN69" s="96">
        <v>0.1951219512195122</v>
      </c>
      <c r="BO69" s="154">
        <v>0.24390243902439024</v>
      </c>
      <c r="BP69" s="96">
        <v>0.14634146341463414</v>
      </c>
      <c r="BQ69" s="154">
        <v>0.1951219512195122</v>
      </c>
      <c r="BR69" s="94">
        <v>0.24390243902439024</v>
      </c>
      <c r="BU69" t="s">
        <v>208</v>
      </c>
      <c r="BV69" s="94">
        <v>0</v>
      </c>
      <c r="BW69" s="95">
        <v>0.12195121951219512</v>
      </c>
      <c r="BX69" s="96">
        <v>0.14634146341463414</v>
      </c>
      <c r="BY69" s="95">
        <v>0.31707317073170732</v>
      </c>
      <c r="BZ69" s="96">
        <v>0</v>
      </c>
      <c r="CA69" s="95"/>
      <c r="CB69" s="94">
        <v>0.26829268292682928</v>
      </c>
      <c r="CC69" s="95">
        <v>0.29268292682926828</v>
      </c>
      <c r="CD69" s="96">
        <v>0.12195121951219512</v>
      </c>
      <c r="CE69" s="95">
        <v>0.1951219512195122</v>
      </c>
      <c r="CF69" s="96">
        <v>0.1951219512195122</v>
      </c>
      <c r="CG69" s="95">
        <v>0.26829268292682928</v>
      </c>
      <c r="CH69" s="96">
        <v>0.21951219512195122</v>
      </c>
      <c r="CI69" s="95">
        <v>0.29268292682926828</v>
      </c>
      <c r="CJ69" s="96">
        <v>0.1951219512195122</v>
      </c>
      <c r="CK69" s="95">
        <v>0.24390243902439024</v>
      </c>
      <c r="CL69" s="96">
        <v>0.14634146341463414</v>
      </c>
      <c r="CM69" s="95">
        <v>0.1951219512195122</v>
      </c>
      <c r="CN69" s="94">
        <v>0.24390243902439024</v>
      </c>
    </row>
    <row r="73" spans="4:92" x14ac:dyDescent="0.25">
      <c r="G73" s="88" t="s">
        <v>210</v>
      </c>
      <c r="AD73" s="88" t="s">
        <v>210</v>
      </c>
      <c r="BB73" s="88" t="s">
        <v>210</v>
      </c>
      <c r="BX73" s="88" t="s">
        <v>210</v>
      </c>
    </row>
  </sheetData>
  <autoFilter ref="BU8:CP51" xr:uid="{050D9827-DA80-4848-A910-DD5702B9B8F7}">
    <sortState xmlns:xlrd2="http://schemas.microsoft.com/office/spreadsheetml/2017/richdata2" ref="BU9:CG51">
      <sortCondition ref="BU8:BU51"/>
    </sortState>
  </autoFilter>
  <hyperlinks>
    <hyperlink ref="BU18" r:id="rId1" display="CARNET/AAI@EduHr" xr:uid="{B0E48FA1-52C1-4A62-9DF3-CE7613A2903D}"/>
    <hyperlink ref="AY18" r:id="rId2" display="CARNET/AAI@EduHr" xr:uid="{427E5AD7-4ADF-431B-A787-341D08F59E07}"/>
    <hyperlink ref="AA18" r:id="rId3" display="CARNET/AAI@EduHr" xr:uid="{12B3CB20-8642-4F2B-9802-F1193E612141}"/>
    <hyperlink ref="D18" r:id="rId4" display="CARNET/AAI@EduHr" xr:uid="{A81F09FE-4ED9-4AA6-AD73-78ADFC651D37}"/>
  </hyperlinks>
  <pageMargins left="0.7" right="0.7" top="0.75" bottom="0.75" header="0.3" footer="0.3"/>
  <pageSetup paperSize="9" orientation="portrait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2B471-BA54-422B-BFD5-1F4D004FC3B3}">
  <dimension ref="A1:AX48"/>
  <sheetViews>
    <sheetView zoomScale="80" zoomScaleNormal="80" workbookViewId="0">
      <selection activeCell="C47" sqref="C47"/>
    </sheetView>
  </sheetViews>
  <sheetFormatPr defaultRowHeight="15" x14ac:dyDescent="0.25"/>
  <cols>
    <col min="4" max="13" width="20.28515625" customWidth="1"/>
    <col min="16" max="25" width="20.28515625" customWidth="1"/>
    <col min="29" max="38" width="20.28515625" customWidth="1"/>
    <col min="41" max="50" width="20.28515625" customWidth="1"/>
  </cols>
  <sheetData>
    <row r="1" spans="1:50" x14ac:dyDescent="0.25">
      <c r="D1" t="s">
        <v>160</v>
      </c>
      <c r="P1" t="s">
        <v>160</v>
      </c>
      <c r="AC1" t="s">
        <v>160</v>
      </c>
      <c r="AO1" t="s">
        <v>160</v>
      </c>
    </row>
    <row r="4" spans="1:50" x14ac:dyDescent="0.25">
      <c r="C4" t="s">
        <v>263</v>
      </c>
      <c r="O4" t="s">
        <v>249</v>
      </c>
      <c r="AB4" t="s">
        <v>234</v>
      </c>
      <c r="AN4" t="s">
        <v>3</v>
      </c>
    </row>
    <row r="5" spans="1:50" ht="45" x14ac:dyDescent="0.25">
      <c r="C5" s="76" t="s">
        <v>80</v>
      </c>
      <c r="D5" s="77" t="s">
        <v>7</v>
      </c>
      <c r="E5" s="77" t="s">
        <v>127</v>
      </c>
      <c r="F5" s="77" t="s">
        <v>8</v>
      </c>
      <c r="G5" s="77" t="s">
        <v>156</v>
      </c>
      <c r="H5" s="77" t="s">
        <v>88</v>
      </c>
      <c r="I5" s="77" t="s">
        <v>11</v>
      </c>
      <c r="J5" s="77" t="s">
        <v>12</v>
      </c>
      <c r="K5" s="77" t="s">
        <v>14</v>
      </c>
      <c r="L5" s="77" t="s">
        <v>157</v>
      </c>
      <c r="M5" s="77" t="s">
        <v>158</v>
      </c>
      <c r="O5" s="76" t="s">
        <v>80</v>
      </c>
      <c r="P5" s="77" t="s">
        <v>7</v>
      </c>
      <c r="Q5" s="77" t="s">
        <v>127</v>
      </c>
      <c r="R5" s="77" t="s">
        <v>8</v>
      </c>
      <c r="S5" s="77" t="s">
        <v>156</v>
      </c>
      <c r="T5" s="77" t="s">
        <v>88</v>
      </c>
      <c r="U5" s="77" t="s">
        <v>11</v>
      </c>
      <c r="V5" s="77" t="s">
        <v>12</v>
      </c>
      <c r="W5" s="77" t="s">
        <v>14</v>
      </c>
      <c r="X5" s="77" t="s">
        <v>157</v>
      </c>
      <c r="Y5" s="77" t="s">
        <v>158</v>
      </c>
      <c r="AB5" s="76" t="s">
        <v>80</v>
      </c>
      <c r="AC5" s="77" t="s">
        <v>7</v>
      </c>
      <c r="AD5" s="77" t="s">
        <v>127</v>
      </c>
      <c r="AE5" s="77" t="s">
        <v>8</v>
      </c>
      <c r="AF5" s="77" t="s">
        <v>156</v>
      </c>
      <c r="AG5" s="77" t="s">
        <v>88</v>
      </c>
      <c r="AH5" s="77" t="s">
        <v>11</v>
      </c>
      <c r="AI5" s="77" t="s">
        <v>12</v>
      </c>
      <c r="AJ5" s="77" t="s">
        <v>14</v>
      </c>
      <c r="AK5" s="77" t="s">
        <v>157</v>
      </c>
      <c r="AL5" s="77" t="s">
        <v>158</v>
      </c>
      <c r="AN5" s="76" t="s">
        <v>80</v>
      </c>
      <c r="AO5" s="77" t="s">
        <v>7</v>
      </c>
      <c r="AP5" s="77" t="s">
        <v>127</v>
      </c>
      <c r="AQ5" s="77" t="s">
        <v>8</v>
      </c>
      <c r="AR5" s="77" t="s">
        <v>156</v>
      </c>
      <c r="AS5" s="77" t="s">
        <v>88</v>
      </c>
      <c r="AT5" s="77" t="s">
        <v>11</v>
      </c>
      <c r="AU5" s="77" t="s">
        <v>12</v>
      </c>
      <c r="AV5" s="77" t="s">
        <v>14</v>
      </c>
      <c r="AW5" s="77" t="s">
        <v>157</v>
      </c>
      <c r="AX5" s="77" t="s">
        <v>158</v>
      </c>
    </row>
    <row r="6" spans="1:50" x14ac:dyDescent="0.25">
      <c r="A6" s="88" t="s">
        <v>17</v>
      </c>
      <c r="C6" s="71" t="s">
        <v>17</v>
      </c>
      <c r="D6" s="71">
        <v>76</v>
      </c>
      <c r="E6" s="71">
        <v>46</v>
      </c>
      <c r="F6" s="71"/>
      <c r="G6" s="71"/>
      <c r="H6" s="71">
        <v>16</v>
      </c>
      <c r="I6" s="71">
        <v>6</v>
      </c>
      <c r="J6" s="71"/>
      <c r="K6" s="71"/>
      <c r="L6" s="71">
        <v>38</v>
      </c>
      <c r="M6" s="71"/>
      <c r="O6" s="71" t="s">
        <v>17</v>
      </c>
      <c r="P6" s="71"/>
      <c r="Q6" s="71"/>
      <c r="R6" s="71"/>
      <c r="S6" s="71"/>
      <c r="T6" s="71"/>
      <c r="U6" s="71"/>
      <c r="V6" s="71"/>
      <c r="W6" s="71"/>
      <c r="X6" s="71"/>
      <c r="Y6" s="71"/>
      <c r="AB6" s="71" t="s">
        <v>17</v>
      </c>
      <c r="AC6" s="71">
        <v>64</v>
      </c>
      <c r="AD6" s="71">
        <v>37</v>
      </c>
      <c r="AE6" s="71"/>
      <c r="AF6" s="71"/>
      <c r="AG6" s="71">
        <v>15</v>
      </c>
      <c r="AH6" s="71">
        <v>5</v>
      </c>
      <c r="AI6" s="71"/>
      <c r="AJ6" s="71"/>
      <c r="AK6" s="71">
        <v>34</v>
      </c>
      <c r="AL6" s="71"/>
      <c r="AN6" s="71" t="s">
        <v>17</v>
      </c>
      <c r="AO6" s="71">
        <v>61</v>
      </c>
      <c r="AP6" s="71">
        <v>32</v>
      </c>
      <c r="AQ6" s="71"/>
      <c r="AR6" s="71"/>
      <c r="AS6" s="71">
        <v>15</v>
      </c>
      <c r="AT6" s="71">
        <v>5</v>
      </c>
      <c r="AU6" s="71"/>
      <c r="AV6" s="71"/>
      <c r="AW6" s="71">
        <v>32</v>
      </c>
      <c r="AX6" s="71"/>
    </row>
    <row r="7" spans="1:50" x14ac:dyDescent="0.25">
      <c r="A7" s="88" t="s">
        <v>33</v>
      </c>
      <c r="C7" s="71" t="s">
        <v>33</v>
      </c>
      <c r="D7" s="71">
        <v>89</v>
      </c>
      <c r="E7" s="71">
        <v>28</v>
      </c>
      <c r="F7" s="71">
        <v>24</v>
      </c>
      <c r="G7" s="71">
        <v>0</v>
      </c>
      <c r="H7" s="71">
        <v>63</v>
      </c>
      <c r="I7" s="71">
        <v>8</v>
      </c>
      <c r="J7" s="71">
        <v>2795</v>
      </c>
      <c r="K7" s="71">
        <v>517</v>
      </c>
      <c r="L7" s="71">
        <v>2</v>
      </c>
      <c r="M7" s="71">
        <v>0</v>
      </c>
      <c r="O7" s="71" t="s">
        <v>33</v>
      </c>
      <c r="P7" s="71">
        <v>89</v>
      </c>
      <c r="Q7" s="71">
        <v>28</v>
      </c>
      <c r="R7" s="71">
        <v>24</v>
      </c>
      <c r="S7" s="71">
        <v>0</v>
      </c>
      <c r="T7" s="71">
        <v>63</v>
      </c>
      <c r="U7" s="71">
        <v>8</v>
      </c>
      <c r="V7" s="71">
        <v>2795</v>
      </c>
      <c r="W7" s="71">
        <v>517</v>
      </c>
      <c r="X7" s="71">
        <v>2</v>
      </c>
      <c r="Y7" s="71">
        <v>0</v>
      </c>
      <c r="AB7" s="71" t="s">
        <v>33</v>
      </c>
      <c r="AC7" s="71">
        <v>89</v>
      </c>
      <c r="AD7" s="71">
        <v>28</v>
      </c>
      <c r="AE7" s="71">
        <v>24</v>
      </c>
      <c r="AF7" s="71">
        <v>0</v>
      </c>
      <c r="AG7" s="71">
        <v>63</v>
      </c>
      <c r="AH7" s="71">
        <v>8</v>
      </c>
      <c r="AI7" s="71">
        <v>1210</v>
      </c>
      <c r="AJ7" s="71">
        <v>420</v>
      </c>
      <c r="AK7" s="71">
        <v>2</v>
      </c>
      <c r="AL7" s="71">
        <v>0</v>
      </c>
      <c r="AN7" s="71" t="s">
        <v>33</v>
      </c>
      <c r="AO7" s="71">
        <v>89</v>
      </c>
      <c r="AP7" s="71">
        <v>28</v>
      </c>
      <c r="AQ7" s="71">
        <v>24</v>
      </c>
      <c r="AR7" s="71"/>
      <c r="AS7" s="71">
        <v>63</v>
      </c>
      <c r="AT7" s="71">
        <v>8</v>
      </c>
      <c r="AU7" s="71">
        <v>1210</v>
      </c>
      <c r="AV7" s="71">
        <v>420</v>
      </c>
      <c r="AW7" s="71">
        <v>2</v>
      </c>
      <c r="AX7" s="71"/>
    </row>
    <row r="8" spans="1:50" x14ac:dyDescent="0.25">
      <c r="A8" s="88" t="s">
        <v>25</v>
      </c>
      <c r="C8" s="71" t="s">
        <v>25</v>
      </c>
      <c r="D8" s="71">
        <v>40</v>
      </c>
      <c r="E8" s="71">
        <v>7</v>
      </c>
      <c r="F8" s="71"/>
      <c r="G8" s="71"/>
      <c r="H8" s="71">
        <v>2</v>
      </c>
      <c r="I8" s="71"/>
      <c r="J8" s="71"/>
      <c r="K8" s="71"/>
      <c r="L8" s="71">
        <v>4</v>
      </c>
      <c r="M8" s="71"/>
      <c r="O8" s="71" t="s">
        <v>25</v>
      </c>
      <c r="P8" s="71">
        <v>40</v>
      </c>
      <c r="Q8" s="71">
        <v>7</v>
      </c>
      <c r="R8" s="71"/>
      <c r="S8" s="71"/>
      <c r="T8" s="71">
        <v>2</v>
      </c>
      <c r="U8" s="71"/>
      <c r="V8" s="71"/>
      <c r="W8" s="71"/>
      <c r="X8" s="71">
        <v>4</v>
      </c>
      <c r="Y8" s="71"/>
      <c r="AB8" s="71" t="s">
        <v>25</v>
      </c>
      <c r="AC8" s="71">
        <v>40</v>
      </c>
      <c r="AD8" s="71">
        <v>7</v>
      </c>
      <c r="AE8" s="71"/>
      <c r="AF8" s="71"/>
      <c r="AG8" s="71">
        <v>2</v>
      </c>
      <c r="AH8" s="71"/>
      <c r="AI8" s="71"/>
      <c r="AJ8" s="71"/>
      <c r="AK8" s="71">
        <v>4</v>
      </c>
      <c r="AL8" s="71"/>
      <c r="AN8" s="71" t="s">
        <v>25</v>
      </c>
      <c r="AO8" s="71">
        <v>40</v>
      </c>
      <c r="AP8" s="71">
        <v>7</v>
      </c>
      <c r="AQ8" s="71" t="s">
        <v>20</v>
      </c>
      <c r="AR8" s="71"/>
      <c r="AS8" s="71">
        <v>2</v>
      </c>
      <c r="AT8" s="71" t="s">
        <v>20</v>
      </c>
      <c r="AU8" s="71" t="s">
        <v>20</v>
      </c>
      <c r="AV8" s="71" t="s">
        <v>20</v>
      </c>
      <c r="AW8" s="71">
        <v>4</v>
      </c>
      <c r="AX8" s="71"/>
    </row>
    <row r="9" spans="1:50" x14ac:dyDescent="0.25">
      <c r="A9" s="88" t="s">
        <v>22</v>
      </c>
      <c r="C9" s="71" t="s">
        <v>22</v>
      </c>
      <c r="D9" s="71">
        <v>4</v>
      </c>
      <c r="E9" s="71">
        <v>62</v>
      </c>
      <c r="F9" s="71"/>
      <c r="G9" s="71"/>
      <c r="H9" s="71">
        <v>260</v>
      </c>
      <c r="I9" s="71"/>
      <c r="J9" s="71">
        <v>753</v>
      </c>
      <c r="K9" s="71">
        <v>143</v>
      </c>
      <c r="L9" s="71">
        <v>28</v>
      </c>
      <c r="M9" s="71"/>
      <c r="O9" s="71" t="s">
        <v>22</v>
      </c>
      <c r="P9" s="71">
        <v>4</v>
      </c>
      <c r="Q9" s="71">
        <v>62</v>
      </c>
      <c r="R9" s="71"/>
      <c r="S9" s="71"/>
      <c r="T9" s="71">
        <v>260</v>
      </c>
      <c r="U9" s="71"/>
      <c r="V9" s="71">
        <v>753</v>
      </c>
      <c r="W9" s="71">
        <v>143</v>
      </c>
      <c r="X9" s="71">
        <v>28</v>
      </c>
      <c r="Y9" s="71"/>
      <c r="AB9" s="71" t="s">
        <v>22</v>
      </c>
      <c r="AC9" s="71">
        <v>4</v>
      </c>
      <c r="AD9" s="71">
        <v>62</v>
      </c>
      <c r="AE9" s="71"/>
      <c r="AF9" s="71"/>
      <c r="AG9" s="71">
        <v>260</v>
      </c>
      <c r="AH9" s="71">
        <v>5</v>
      </c>
      <c r="AI9" s="71">
        <v>657</v>
      </c>
      <c r="AJ9" s="71">
        <v>163</v>
      </c>
      <c r="AK9" s="71">
        <v>28</v>
      </c>
      <c r="AL9" s="71"/>
      <c r="AN9" s="71" t="s">
        <v>22</v>
      </c>
      <c r="AO9" s="71" t="s">
        <v>20</v>
      </c>
      <c r="AP9" s="71">
        <v>62</v>
      </c>
      <c r="AQ9" s="71" t="s">
        <v>20</v>
      </c>
      <c r="AR9" s="71"/>
      <c r="AS9" s="71">
        <v>260</v>
      </c>
      <c r="AT9" s="71"/>
      <c r="AU9" s="71">
        <v>657</v>
      </c>
      <c r="AV9" s="71">
        <v>163</v>
      </c>
      <c r="AW9" s="71">
        <v>28</v>
      </c>
      <c r="AX9" s="71"/>
    </row>
    <row r="10" spans="1:50" x14ac:dyDescent="0.25">
      <c r="A10" s="88" t="s">
        <v>53</v>
      </c>
      <c r="C10" s="71" t="s">
        <v>118</v>
      </c>
      <c r="D10" s="71">
        <v>5</v>
      </c>
      <c r="E10" s="71">
        <v>37</v>
      </c>
      <c r="F10" s="71"/>
      <c r="G10" s="71">
        <v>2</v>
      </c>
      <c r="H10" s="71">
        <v>4</v>
      </c>
      <c r="I10" s="71"/>
      <c r="J10" s="71"/>
      <c r="K10" s="71"/>
      <c r="L10" s="71">
        <v>3</v>
      </c>
      <c r="M10" s="71"/>
      <c r="O10" s="71" t="s">
        <v>118</v>
      </c>
      <c r="P10" s="71">
        <v>5</v>
      </c>
      <c r="Q10" s="71">
        <v>37</v>
      </c>
      <c r="R10" s="71"/>
      <c r="S10" s="71">
        <v>2</v>
      </c>
      <c r="T10" s="71">
        <v>4</v>
      </c>
      <c r="U10" s="71"/>
      <c r="V10" s="71"/>
      <c r="W10" s="71"/>
      <c r="X10" s="71">
        <v>3</v>
      </c>
      <c r="Y10" s="71"/>
      <c r="AB10" s="71" t="s">
        <v>118</v>
      </c>
      <c r="AC10" s="71">
        <v>5</v>
      </c>
      <c r="AD10" s="71">
        <v>37</v>
      </c>
      <c r="AE10" s="71"/>
      <c r="AF10" s="71">
        <v>2</v>
      </c>
      <c r="AG10" s="71">
        <v>4</v>
      </c>
      <c r="AH10" s="71"/>
      <c r="AI10" s="71"/>
      <c r="AJ10" s="71"/>
      <c r="AK10" s="71">
        <v>3</v>
      </c>
      <c r="AL10" s="71"/>
      <c r="AN10" s="71" t="s">
        <v>118</v>
      </c>
      <c r="AO10" s="71">
        <v>5</v>
      </c>
      <c r="AP10" s="71">
        <v>37</v>
      </c>
      <c r="AQ10" s="71" t="s">
        <v>20</v>
      </c>
      <c r="AR10" s="71">
        <v>2</v>
      </c>
      <c r="AS10" s="71">
        <v>4</v>
      </c>
      <c r="AT10" s="71" t="s">
        <v>20</v>
      </c>
      <c r="AU10" s="71" t="s">
        <v>20</v>
      </c>
      <c r="AV10" s="71" t="s">
        <v>20</v>
      </c>
      <c r="AW10" s="71">
        <v>3</v>
      </c>
      <c r="AX10" s="71"/>
    </row>
    <row r="11" spans="1:50" x14ac:dyDescent="0.25">
      <c r="A11" s="88" t="s">
        <v>43</v>
      </c>
      <c r="C11" s="71" t="s">
        <v>43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O11" s="71" t="s">
        <v>43</v>
      </c>
      <c r="P11" s="71">
        <v>20</v>
      </c>
      <c r="Q11" s="71">
        <v>40</v>
      </c>
      <c r="R11" s="71"/>
      <c r="S11" s="71"/>
      <c r="T11" s="71">
        <v>5</v>
      </c>
      <c r="U11" s="71"/>
      <c r="V11" s="71"/>
      <c r="W11" s="71"/>
      <c r="X11" s="71"/>
      <c r="Y11" s="71"/>
      <c r="AB11" s="71" t="s">
        <v>43</v>
      </c>
      <c r="AC11" s="71">
        <v>20</v>
      </c>
      <c r="AD11" s="71">
        <v>40</v>
      </c>
      <c r="AE11" s="71"/>
      <c r="AF11" s="71"/>
      <c r="AG11" s="71">
        <v>5</v>
      </c>
      <c r="AH11" s="71"/>
      <c r="AI11" s="71"/>
      <c r="AJ11" s="71"/>
      <c r="AK11" s="71"/>
      <c r="AL11" s="71"/>
      <c r="AN11" s="71" t="s">
        <v>43</v>
      </c>
      <c r="AO11" s="71">
        <v>18</v>
      </c>
      <c r="AP11" s="71">
        <v>35</v>
      </c>
      <c r="AQ11" s="71" t="s">
        <v>20</v>
      </c>
      <c r="AR11" s="71" t="s">
        <v>20</v>
      </c>
      <c r="AS11" s="71">
        <v>5</v>
      </c>
      <c r="AT11" s="71" t="s">
        <v>20</v>
      </c>
      <c r="AU11" s="71" t="s">
        <v>20</v>
      </c>
      <c r="AV11" s="71" t="s">
        <v>20</v>
      </c>
      <c r="AW11" s="71" t="s">
        <v>20</v>
      </c>
      <c r="AX11" s="71" t="s">
        <v>20</v>
      </c>
    </row>
    <row r="12" spans="1:50" x14ac:dyDescent="0.25">
      <c r="A12" s="88" t="s">
        <v>47</v>
      </c>
      <c r="C12" s="71" t="s">
        <v>47</v>
      </c>
      <c r="D12" s="71">
        <v>10</v>
      </c>
      <c r="E12" s="71">
        <v>55</v>
      </c>
      <c r="F12" s="71"/>
      <c r="G12" s="71"/>
      <c r="H12" s="71">
        <v>17</v>
      </c>
      <c r="I12" s="71">
        <v>5</v>
      </c>
      <c r="J12" s="71"/>
      <c r="K12" s="71"/>
      <c r="L12" s="71">
        <v>7</v>
      </c>
      <c r="M12" s="71"/>
      <c r="O12" s="71" t="s">
        <v>47</v>
      </c>
      <c r="P12" s="71">
        <v>11</v>
      </c>
      <c r="Q12" s="71">
        <v>56</v>
      </c>
      <c r="R12" s="71"/>
      <c r="S12" s="71"/>
      <c r="T12" s="71">
        <v>17</v>
      </c>
      <c r="U12" s="71">
        <v>5</v>
      </c>
      <c r="V12" s="71"/>
      <c r="W12" s="71"/>
      <c r="X12" s="71">
        <v>6</v>
      </c>
      <c r="Y12" s="71"/>
      <c r="AB12" s="71" t="s">
        <v>47</v>
      </c>
      <c r="AC12" s="71">
        <v>11</v>
      </c>
      <c r="AD12" s="71">
        <v>57</v>
      </c>
      <c r="AE12" s="71"/>
      <c r="AF12" s="71"/>
      <c r="AG12" s="71">
        <v>17</v>
      </c>
      <c r="AH12" s="71">
        <v>5</v>
      </c>
      <c r="AI12" s="71"/>
      <c r="AJ12" s="71"/>
      <c r="AK12" s="71">
        <v>6</v>
      </c>
      <c r="AL12" s="71"/>
      <c r="AN12" s="71" t="s">
        <v>47</v>
      </c>
      <c r="AO12" s="71">
        <v>11</v>
      </c>
      <c r="AP12" s="71">
        <v>58</v>
      </c>
      <c r="AQ12" s="71" t="s">
        <v>20</v>
      </c>
      <c r="AR12" s="71" t="s">
        <v>20</v>
      </c>
      <c r="AS12" s="71">
        <v>17</v>
      </c>
      <c r="AT12" s="71">
        <v>5</v>
      </c>
      <c r="AU12" s="71" t="s">
        <v>20</v>
      </c>
      <c r="AV12" s="71" t="s">
        <v>20</v>
      </c>
      <c r="AW12" s="71">
        <v>7</v>
      </c>
      <c r="AX12" s="71" t="s">
        <v>20</v>
      </c>
    </row>
    <row r="13" spans="1:50" x14ac:dyDescent="0.25">
      <c r="A13" s="88" t="s">
        <v>89</v>
      </c>
      <c r="C13" s="71" t="s">
        <v>18</v>
      </c>
      <c r="D13" s="71">
        <v>48</v>
      </c>
      <c r="E13" s="71">
        <v>40</v>
      </c>
      <c r="F13" s="71">
        <v>6</v>
      </c>
      <c r="G13" s="71">
        <v>4</v>
      </c>
      <c r="H13" s="71">
        <v>14</v>
      </c>
      <c r="I13" s="71">
        <v>8</v>
      </c>
      <c r="J13" s="71">
        <v>0</v>
      </c>
      <c r="K13" s="71">
        <v>7</v>
      </c>
      <c r="L13" s="71">
        <v>75</v>
      </c>
      <c r="M13" s="71">
        <v>3</v>
      </c>
      <c r="O13" s="71" t="s">
        <v>18</v>
      </c>
      <c r="P13" s="71">
        <v>48</v>
      </c>
      <c r="Q13" s="71">
        <v>42</v>
      </c>
      <c r="R13" s="71">
        <v>5</v>
      </c>
      <c r="S13" s="71">
        <v>3</v>
      </c>
      <c r="T13" s="71">
        <v>14</v>
      </c>
      <c r="U13" s="71">
        <v>7</v>
      </c>
      <c r="V13" s="71">
        <v>0</v>
      </c>
      <c r="W13" s="71">
        <v>6</v>
      </c>
      <c r="X13" s="71">
        <v>77</v>
      </c>
      <c r="Y13" s="71">
        <v>4</v>
      </c>
      <c r="AB13" s="71" t="s">
        <v>18</v>
      </c>
      <c r="AC13" s="71">
        <v>48</v>
      </c>
      <c r="AD13" s="71">
        <v>42</v>
      </c>
      <c r="AE13" s="71">
        <v>5</v>
      </c>
      <c r="AF13" s="71">
        <v>5</v>
      </c>
      <c r="AG13" s="71">
        <v>14</v>
      </c>
      <c r="AH13" s="71">
        <v>10</v>
      </c>
      <c r="AI13" s="71">
        <v>0</v>
      </c>
      <c r="AJ13" s="71">
        <v>6</v>
      </c>
      <c r="AK13" s="71">
        <v>75</v>
      </c>
      <c r="AL13" s="71">
        <v>4</v>
      </c>
      <c r="AN13" s="71" t="s">
        <v>18</v>
      </c>
      <c r="AO13" s="71">
        <v>50</v>
      </c>
      <c r="AP13" s="71">
        <v>41</v>
      </c>
      <c r="AQ13" s="71">
        <v>5</v>
      </c>
      <c r="AR13" s="71">
        <v>4</v>
      </c>
      <c r="AS13" s="71">
        <v>16</v>
      </c>
      <c r="AT13" s="71">
        <v>11</v>
      </c>
      <c r="AU13" s="71"/>
      <c r="AV13" s="71">
        <v>10</v>
      </c>
      <c r="AW13" s="71">
        <v>77</v>
      </c>
      <c r="AX13" s="71">
        <v>3</v>
      </c>
    </row>
    <row r="14" spans="1:50" x14ac:dyDescent="0.25">
      <c r="A14" s="88" t="s">
        <v>54</v>
      </c>
      <c r="C14" s="71" t="s">
        <v>54</v>
      </c>
      <c r="D14" s="71">
        <v>25</v>
      </c>
      <c r="E14" s="71">
        <v>40</v>
      </c>
      <c r="F14" s="71"/>
      <c r="G14" s="71"/>
      <c r="H14" s="71"/>
      <c r="I14" s="71"/>
      <c r="J14" s="71"/>
      <c r="K14" s="71"/>
      <c r="L14" s="71"/>
      <c r="M14" s="71"/>
      <c r="O14" s="71" t="s">
        <v>54</v>
      </c>
      <c r="P14" s="71">
        <v>25</v>
      </c>
      <c r="Q14" s="71">
        <v>40</v>
      </c>
      <c r="R14" s="71"/>
      <c r="S14" s="71"/>
      <c r="T14" s="71"/>
      <c r="U14" s="71"/>
      <c r="V14" s="71"/>
      <c r="W14" s="71"/>
      <c r="X14" s="71"/>
      <c r="Y14" s="71"/>
      <c r="AB14" s="71" t="s">
        <v>54</v>
      </c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N14" s="71" t="s">
        <v>54</v>
      </c>
      <c r="AO14" s="71" t="s">
        <v>20</v>
      </c>
      <c r="AP14" s="71" t="s">
        <v>20</v>
      </c>
      <c r="AQ14" s="71" t="s">
        <v>20</v>
      </c>
      <c r="AR14" s="71" t="s">
        <v>20</v>
      </c>
      <c r="AS14" s="71" t="s">
        <v>20</v>
      </c>
      <c r="AT14" s="71" t="s">
        <v>20</v>
      </c>
      <c r="AU14" s="71" t="s">
        <v>20</v>
      </c>
      <c r="AV14" s="71" t="s">
        <v>20</v>
      </c>
      <c r="AW14" s="71" t="s">
        <v>20</v>
      </c>
      <c r="AX14" s="71" t="s">
        <v>20</v>
      </c>
    </row>
    <row r="15" spans="1:50" x14ac:dyDescent="0.25">
      <c r="A15" s="88" t="s">
        <v>90</v>
      </c>
      <c r="C15" s="71" t="s">
        <v>19</v>
      </c>
      <c r="D15" s="71">
        <v>181</v>
      </c>
      <c r="E15" s="71">
        <v>36</v>
      </c>
      <c r="F15" s="71">
        <v>28</v>
      </c>
      <c r="G15" s="71">
        <v>1</v>
      </c>
      <c r="H15" s="71">
        <v>6</v>
      </c>
      <c r="I15" s="71">
        <v>89</v>
      </c>
      <c r="J15" s="71">
        <v>946</v>
      </c>
      <c r="K15" s="71">
        <v>472</v>
      </c>
      <c r="L15" s="71">
        <v>447</v>
      </c>
      <c r="M15" s="71">
        <v>5</v>
      </c>
      <c r="O15" s="71" t="s">
        <v>19</v>
      </c>
      <c r="P15" s="71">
        <v>181</v>
      </c>
      <c r="Q15" s="71">
        <v>36</v>
      </c>
      <c r="R15" s="71">
        <v>28</v>
      </c>
      <c r="S15" s="71">
        <v>1</v>
      </c>
      <c r="T15" s="71">
        <v>6</v>
      </c>
      <c r="U15" s="71">
        <v>89</v>
      </c>
      <c r="V15" s="71">
        <v>941</v>
      </c>
      <c r="W15" s="71">
        <v>472</v>
      </c>
      <c r="X15" s="71">
        <v>447</v>
      </c>
      <c r="Y15" s="71">
        <v>5</v>
      </c>
      <c r="AB15" s="71" t="s">
        <v>19</v>
      </c>
      <c r="AC15" s="71">
        <v>181</v>
      </c>
      <c r="AD15" s="71">
        <v>36</v>
      </c>
      <c r="AE15" s="71">
        <v>28</v>
      </c>
      <c r="AF15" s="71">
        <v>1</v>
      </c>
      <c r="AG15" s="71">
        <v>6</v>
      </c>
      <c r="AH15" s="71">
        <v>89</v>
      </c>
      <c r="AI15" s="71">
        <v>941</v>
      </c>
      <c r="AJ15" s="71">
        <v>472</v>
      </c>
      <c r="AK15" s="71">
        <v>447</v>
      </c>
      <c r="AL15" s="71">
        <v>5</v>
      </c>
      <c r="AN15" s="71" t="s">
        <v>19</v>
      </c>
      <c r="AO15" s="71">
        <v>148</v>
      </c>
      <c r="AP15" s="71">
        <v>36</v>
      </c>
      <c r="AQ15" s="71">
        <v>2</v>
      </c>
      <c r="AR15" s="71">
        <v>1</v>
      </c>
      <c r="AS15" s="71">
        <v>11</v>
      </c>
      <c r="AT15" s="71">
        <v>66</v>
      </c>
      <c r="AU15" s="71">
        <v>943</v>
      </c>
      <c r="AV15" s="71">
        <v>457</v>
      </c>
      <c r="AW15" s="71">
        <v>445</v>
      </c>
      <c r="AX15" s="71">
        <v>5</v>
      </c>
    </row>
    <row r="16" spans="1:50" x14ac:dyDescent="0.25">
      <c r="A16" s="88" t="s">
        <v>21</v>
      </c>
      <c r="C16" s="71" t="s">
        <v>21</v>
      </c>
      <c r="D16" s="71">
        <v>35</v>
      </c>
      <c r="E16" s="71">
        <v>100</v>
      </c>
      <c r="F16" s="71">
        <v>24</v>
      </c>
      <c r="G16" s="71">
        <v>6</v>
      </c>
      <c r="H16" s="71">
        <v>45</v>
      </c>
      <c r="I16" s="71">
        <v>48</v>
      </c>
      <c r="J16" s="71">
        <v>40</v>
      </c>
      <c r="K16" s="71">
        <v>78</v>
      </c>
      <c r="L16" s="71">
        <v>80</v>
      </c>
      <c r="M16" s="71">
        <v>0</v>
      </c>
      <c r="O16" s="71" t="s">
        <v>21</v>
      </c>
      <c r="P16" s="71">
        <v>35</v>
      </c>
      <c r="Q16" s="71">
        <v>99</v>
      </c>
      <c r="R16" s="71">
        <v>27</v>
      </c>
      <c r="S16" s="71">
        <v>6</v>
      </c>
      <c r="T16" s="71">
        <v>38</v>
      </c>
      <c r="U16" s="71">
        <v>54</v>
      </c>
      <c r="V16" s="71">
        <v>27</v>
      </c>
      <c r="W16" s="71">
        <v>72</v>
      </c>
      <c r="X16" s="71">
        <v>76</v>
      </c>
      <c r="Y16" s="71">
        <v>0</v>
      </c>
      <c r="AB16" s="71" t="s">
        <v>21</v>
      </c>
      <c r="AC16" s="71">
        <v>34</v>
      </c>
      <c r="AD16" s="71">
        <v>98</v>
      </c>
      <c r="AE16" s="71">
        <v>26</v>
      </c>
      <c r="AF16" s="71">
        <v>6</v>
      </c>
      <c r="AG16" s="71">
        <v>40</v>
      </c>
      <c r="AH16" s="71">
        <v>57</v>
      </c>
      <c r="AI16" s="71">
        <v>27</v>
      </c>
      <c r="AJ16" s="71">
        <v>66</v>
      </c>
      <c r="AK16" s="71">
        <v>74</v>
      </c>
      <c r="AL16" s="71">
        <v>0</v>
      </c>
      <c r="AN16" s="71" t="s">
        <v>21</v>
      </c>
      <c r="AO16" s="71">
        <v>34</v>
      </c>
      <c r="AP16" s="71">
        <v>96</v>
      </c>
      <c r="AQ16" s="71">
        <v>27</v>
      </c>
      <c r="AR16" s="71">
        <v>6</v>
      </c>
      <c r="AS16" s="71">
        <v>40</v>
      </c>
      <c r="AT16" s="71">
        <v>54</v>
      </c>
      <c r="AU16" s="71">
        <v>36</v>
      </c>
      <c r="AV16" s="71">
        <v>70</v>
      </c>
      <c r="AW16" s="71">
        <v>68</v>
      </c>
      <c r="AX16" s="71"/>
    </row>
    <row r="17" spans="1:50" x14ac:dyDescent="0.25">
      <c r="A17" s="88" t="s">
        <v>44</v>
      </c>
      <c r="C17" s="71" t="s">
        <v>44</v>
      </c>
      <c r="D17" s="71">
        <v>10</v>
      </c>
      <c r="E17" s="71">
        <v>4</v>
      </c>
      <c r="F17" s="71">
        <v>1</v>
      </c>
      <c r="G17" s="71"/>
      <c r="H17" s="71"/>
      <c r="I17" s="71"/>
      <c r="J17" s="71"/>
      <c r="K17" s="71"/>
      <c r="L17" s="71"/>
      <c r="M17" s="71"/>
      <c r="O17" s="71" t="s">
        <v>44</v>
      </c>
      <c r="P17" s="71">
        <v>10</v>
      </c>
      <c r="Q17" s="71">
        <v>4</v>
      </c>
      <c r="R17" s="71">
        <v>1</v>
      </c>
      <c r="S17" s="71"/>
      <c r="T17" s="71"/>
      <c r="U17" s="71"/>
      <c r="V17" s="71"/>
      <c r="W17" s="71"/>
      <c r="X17" s="71"/>
      <c r="Y17" s="71"/>
      <c r="AB17" s="71" t="s">
        <v>44</v>
      </c>
      <c r="AC17" s="71">
        <v>9</v>
      </c>
      <c r="AD17" s="71">
        <v>7</v>
      </c>
      <c r="AE17" s="71">
        <v>3</v>
      </c>
      <c r="AF17" s="71"/>
      <c r="AG17" s="71"/>
      <c r="AH17" s="71"/>
      <c r="AI17" s="71"/>
      <c r="AJ17" s="71"/>
      <c r="AK17" s="71"/>
      <c r="AL17" s="71"/>
      <c r="AN17" s="71" t="s">
        <v>44</v>
      </c>
      <c r="AO17" s="71">
        <v>8</v>
      </c>
      <c r="AP17" s="71">
        <v>7</v>
      </c>
      <c r="AQ17" s="71">
        <v>3</v>
      </c>
      <c r="AR17" s="71" t="s">
        <v>20</v>
      </c>
      <c r="AS17" s="71" t="s">
        <v>20</v>
      </c>
      <c r="AT17" s="71" t="s">
        <v>20</v>
      </c>
      <c r="AU17" s="71" t="s">
        <v>20</v>
      </c>
      <c r="AV17" s="71" t="s">
        <v>20</v>
      </c>
      <c r="AW17" s="71" t="s">
        <v>20</v>
      </c>
      <c r="AX17" s="71" t="s">
        <v>20</v>
      </c>
    </row>
    <row r="18" spans="1:50" x14ac:dyDescent="0.25">
      <c r="A18" s="88" t="s">
        <v>26</v>
      </c>
      <c r="C18" s="71" t="s">
        <v>26</v>
      </c>
      <c r="D18" s="71">
        <v>8</v>
      </c>
      <c r="E18" s="71">
        <v>4</v>
      </c>
      <c r="F18" s="71">
        <v>8</v>
      </c>
      <c r="G18" s="71">
        <v>1</v>
      </c>
      <c r="H18" s="71">
        <v>4</v>
      </c>
      <c r="I18" s="71">
        <v>3</v>
      </c>
      <c r="J18" s="71">
        <v>0</v>
      </c>
      <c r="K18" s="71">
        <v>10</v>
      </c>
      <c r="L18" s="71">
        <v>4</v>
      </c>
      <c r="M18" s="71">
        <v>4</v>
      </c>
      <c r="O18" s="71" t="s">
        <v>26</v>
      </c>
      <c r="P18" s="71">
        <v>8</v>
      </c>
      <c r="Q18" s="71">
        <v>4</v>
      </c>
      <c r="R18" s="71">
        <v>8</v>
      </c>
      <c r="S18" s="71">
        <v>1</v>
      </c>
      <c r="T18" s="71">
        <v>4</v>
      </c>
      <c r="U18" s="71">
        <v>3</v>
      </c>
      <c r="V18" s="71">
        <v>0</v>
      </c>
      <c r="W18" s="71">
        <v>10</v>
      </c>
      <c r="X18" s="71">
        <v>4</v>
      </c>
      <c r="Y18" s="71">
        <v>4</v>
      </c>
      <c r="AB18" s="71" t="s">
        <v>26</v>
      </c>
      <c r="AC18" s="71">
        <v>8</v>
      </c>
      <c r="AD18" s="71">
        <v>4</v>
      </c>
      <c r="AE18" s="71">
        <v>8</v>
      </c>
      <c r="AF18" s="71">
        <v>1</v>
      </c>
      <c r="AG18" s="71">
        <v>4</v>
      </c>
      <c r="AH18" s="71">
        <v>3</v>
      </c>
      <c r="AI18" s="71">
        <v>0</v>
      </c>
      <c r="AJ18" s="71">
        <v>10</v>
      </c>
      <c r="AK18" s="71">
        <v>3</v>
      </c>
      <c r="AL18" s="71">
        <v>4</v>
      </c>
      <c r="AN18" s="71" t="s">
        <v>26</v>
      </c>
      <c r="AO18" s="71" t="s">
        <v>20</v>
      </c>
      <c r="AP18" s="71" t="s">
        <v>20</v>
      </c>
      <c r="AQ18" s="71" t="s">
        <v>20</v>
      </c>
      <c r="AR18" s="71" t="s">
        <v>20</v>
      </c>
      <c r="AS18" s="71" t="s">
        <v>20</v>
      </c>
      <c r="AT18" s="71" t="s">
        <v>20</v>
      </c>
      <c r="AU18" s="71" t="s">
        <v>20</v>
      </c>
      <c r="AV18" s="71" t="s">
        <v>20</v>
      </c>
      <c r="AW18" s="71" t="s">
        <v>20</v>
      </c>
      <c r="AX18" s="71" t="s">
        <v>20</v>
      </c>
    </row>
    <row r="19" spans="1:50" x14ac:dyDescent="0.25">
      <c r="A19" s="88" t="s">
        <v>51</v>
      </c>
      <c r="C19" s="71" t="s">
        <v>51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O19" s="71" t="s">
        <v>51</v>
      </c>
      <c r="P19" s="71"/>
      <c r="Q19" s="71"/>
      <c r="R19" s="71"/>
      <c r="S19" s="71"/>
      <c r="T19" s="71"/>
      <c r="U19" s="71"/>
      <c r="V19" s="71"/>
      <c r="W19" s="71"/>
      <c r="X19" s="71"/>
      <c r="Y19" s="71"/>
      <c r="AB19" s="71" t="s">
        <v>51</v>
      </c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N19" s="71" t="s">
        <v>51</v>
      </c>
      <c r="AO19" s="71"/>
      <c r="AP19" s="71" t="s">
        <v>20</v>
      </c>
      <c r="AQ19" s="71"/>
      <c r="AR19" s="71" t="s">
        <v>20</v>
      </c>
      <c r="AS19" s="71"/>
      <c r="AT19" s="71" t="s">
        <v>20</v>
      </c>
      <c r="AU19" s="71"/>
      <c r="AV19" s="71"/>
      <c r="AW19" s="71"/>
      <c r="AX19" s="71" t="s">
        <v>20</v>
      </c>
    </row>
    <row r="20" spans="1:50" x14ac:dyDescent="0.25">
      <c r="A20" s="88" t="s">
        <v>32</v>
      </c>
      <c r="C20" s="71" t="s">
        <v>32</v>
      </c>
      <c r="D20" s="71">
        <v>16</v>
      </c>
      <c r="E20" s="71">
        <v>16</v>
      </c>
      <c r="F20" s="71">
        <v>22</v>
      </c>
      <c r="G20" s="71">
        <v>0</v>
      </c>
      <c r="H20" s="71">
        <v>146</v>
      </c>
      <c r="I20" s="71">
        <v>0</v>
      </c>
      <c r="J20" s="71">
        <v>58</v>
      </c>
      <c r="K20" s="71">
        <v>247</v>
      </c>
      <c r="L20" s="71">
        <v>16</v>
      </c>
      <c r="M20" s="71">
        <v>1</v>
      </c>
      <c r="O20" s="71" t="s">
        <v>32</v>
      </c>
      <c r="P20" s="71">
        <v>16</v>
      </c>
      <c r="Q20" s="71">
        <v>16</v>
      </c>
      <c r="R20" s="71">
        <v>21</v>
      </c>
      <c r="S20" s="71">
        <v>0</v>
      </c>
      <c r="T20" s="71">
        <v>142</v>
      </c>
      <c r="U20" s="71">
        <v>0</v>
      </c>
      <c r="V20" s="71">
        <v>50</v>
      </c>
      <c r="W20" s="71">
        <v>229</v>
      </c>
      <c r="X20" s="71">
        <v>14</v>
      </c>
      <c r="Y20" s="71">
        <v>1</v>
      </c>
      <c r="AB20" s="71" t="s">
        <v>32</v>
      </c>
      <c r="AC20" s="71">
        <v>15</v>
      </c>
      <c r="AD20" s="71">
        <v>15</v>
      </c>
      <c r="AE20" s="71">
        <v>22</v>
      </c>
      <c r="AF20" s="71">
        <v>0</v>
      </c>
      <c r="AG20" s="71">
        <v>162</v>
      </c>
      <c r="AH20" s="71">
        <v>0</v>
      </c>
      <c r="AI20" s="71">
        <v>60</v>
      </c>
      <c r="AJ20" s="71">
        <v>213</v>
      </c>
      <c r="AK20" s="71">
        <v>6</v>
      </c>
      <c r="AL20" s="71">
        <v>1</v>
      </c>
      <c r="AN20" s="71" t="s">
        <v>32</v>
      </c>
      <c r="AO20" s="71">
        <v>13</v>
      </c>
      <c r="AP20" s="71">
        <v>15</v>
      </c>
      <c r="AQ20" s="71">
        <v>21</v>
      </c>
      <c r="AR20" s="71"/>
      <c r="AS20" s="71">
        <v>147</v>
      </c>
      <c r="AT20" s="71"/>
      <c r="AU20" s="71">
        <v>46</v>
      </c>
      <c r="AV20" s="71">
        <v>171</v>
      </c>
      <c r="AW20" s="71">
        <v>8</v>
      </c>
      <c r="AX20" s="71">
        <v>1</v>
      </c>
    </row>
    <row r="21" spans="1:50" x14ac:dyDescent="0.25">
      <c r="A21" s="88" t="s">
        <v>60</v>
      </c>
      <c r="C21" s="71" t="s">
        <v>60</v>
      </c>
      <c r="D21" s="71">
        <v>56</v>
      </c>
      <c r="E21" s="71">
        <v>13</v>
      </c>
      <c r="F21" s="71">
        <v>0</v>
      </c>
      <c r="G21" s="71">
        <v>0</v>
      </c>
      <c r="H21" s="71">
        <v>0</v>
      </c>
      <c r="I21" s="71">
        <v>0</v>
      </c>
      <c r="J21" s="71">
        <v>4204</v>
      </c>
      <c r="K21" s="71">
        <v>1619</v>
      </c>
      <c r="L21" s="71">
        <v>14</v>
      </c>
      <c r="M21" s="71">
        <v>0</v>
      </c>
      <c r="O21" s="71" t="s">
        <v>60</v>
      </c>
      <c r="P21" s="71">
        <v>52</v>
      </c>
      <c r="Q21" s="71">
        <v>14</v>
      </c>
      <c r="R21" s="71">
        <v>0</v>
      </c>
      <c r="S21" s="71">
        <v>0</v>
      </c>
      <c r="T21" s="71">
        <v>0</v>
      </c>
      <c r="U21" s="71">
        <v>0</v>
      </c>
      <c r="V21" s="71">
        <v>3815</v>
      </c>
      <c r="W21" s="71">
        <v>543</v>
      </c>
      <c r="X21" s="71">
        <v>12</v>
      </c>
      <c r="Y21" s="71">
        <v>0</v>
      </c>
      <c r="AB21" s="71" t="s">
        <v>60</v>
      </c>
      <c r="AC21" s="71">
        <v>51</v>
      </c>
      <c r="AD21" s="71">
        <v>20</v>
      </c>
      <c r="AE21" s="71">
        <v>0</v>
      </c>
      <c r="AF21" s="71">
        <v>0</v>
      </c>
      <c r="AG21" s="71">
        <v>0</v>
      </c>
      <c r="AH21" s="71">
        <v>0</v>
      </c>
      <c r="AI21" s="71">
        <v>3815</v>
      </c>
      <c r="AJ21" s="71">
        <v>543</v>
      </c>
      <c r="AK21" s="71">
        <v>12</v>
      </c>
      <c r="AL21" s="71">
        <v>0</v>
      </c>
      <c r="AN21" s="71" t="s">
        <v>60</v>
      </c>
      <c r="AO21" s="71">
        <v>50</v>
      </c>
      <c r="AP21" s="71">
        <v>11</v>
      </c>
      <c r="AQ21" s="71"/>
      <c r="AR21" s="71">
        <v>1</v>
      </c>
      <c r="AS21" s="71"/>
      <c r="AT21" s="71"/>
      <c r="AU21" s="71">
        <v>4586</v>
      </c>
      <c r="AV21" s="71">
        <v>1722</v>
      </c>
      <c r="AW21" s="71">
        <v>27</v>
      </c>
      <c r="AX21" s="71"/>
    </row>
    <row r="22" spans="1:50" x14ac:dyDescent="0.25">
      <c r="A22" s="88" t="s">
        <v>52</v>
      </c>
      <c r="C22" s="71" t="s">
        <v>52</v>
      </c>
      <c r="D22" s="71">
        <v>44</v>
      </c>
      <c r="E22" s="71">
        <v>18</v>
      </c>
      <c r="F22" s="71"/>
      <c r="G22" s="71"/>
      <c r="H22" s="71">
        <v>8</v>
      </c>
      <c r="I22" s="71"/>
      <c r="J22" s="71"/>
      <c r="K22" s="71"/>
      <c r="L22" s="71">
        <v>8</v>
      </c>
      <c r="M22" s="71"/>
      <c r="O22" s="71" t="s">
        <v>52</v>
      </c>
      <c r="P22" s="71">
        <v>45</v>
      </c>
      <c r="Q22" s="71">
        <v>18</v>
      </c>
      <c r="R22" s="71"/>
      <c r="S22" s="71"/>
      <c r="T22" s="71">
        <v>8</v>
      </c>
      <c r="U22" s="71"/>
      <c r="V22" s="71"/>
      <c r="W22" s="71"/>
      <c r="X22" s="71">
        <v>8</v>
      </c>
      <c r="Y22" s="71"/>
      <c r="AB22" s="71" t="s">
        <v>52</v>
      </c>
      <c r="AC22" s="71">
        <v>45</v>
      </c>
      <c r="AD22" s="71">
        <v>13</v>
      </c>
      <c r="AE22" s="71"/>
      <c r="AF22" s="71"/>
      <c r="AG22" s="71">
        <v>8</v>
      </c>
      <c r="AH22" s="71"/>
      <c r="AI22" s="71"/>
      <c r="AJ22" s="71"/>
      <c r="AK22" s="71">
        <v>7</v>
      </c>
      <c r="AL22" s="71"/>
      <c r="AN22" s="71" t="s">
        <v>52</v>
      </c>
      <c r="AO22" s="71">
        <v>46</v>
      </c>
      <c r="AP22" s="71">
        <v>10</v>
      </c>
      <c r="AQ22" s="71"/>
      <c r="AR22" s="71"/>
      <c r="AS22" s="71">
        <v>9</v>
      </c>
      <c r="AT22" s="71"/>
      <c r="AU22" s="71"/>
      <c r="AV22" s="71"/>
      <c r="AW22" s="71">
        <v>9</v>
      </c>
      <c r="AX22" s="71"/>
    </row>
    <row r="23" spans="1:50" x14ac:dyDescent="0.25">
      <c r="A23" s="88" t="s">
        <v>36</v>
      </c>
      <c r="C23" s="71" t="s">
        <v>36</v>
      </c>
      <c r="D23" s="71">
        <v>195</v>
      </c>
      <c r="E23" s="71">
        <v>416</v>
      </c>
      <c r="F23" s="71">
        <v>0</v>
      </c>
      <c r="G23" s="71">
        <v>35</v>
      </c>
      <c r="H23" s="71">
        <v>66</v>
      </c>
      <c r="I23" s="71">
        <v>49</v>
      </c>
      <c r="J23" s="71">
        <v>1200</v>
      </c>
      <c r="K23" s="71">
        <v>980</v>
      </c>
      <c r="L23" s="71">
        <v>6</v>
      </c>
      <c r="M23" s="71">
        <v>0</v>
      </c>
      <c r="O23" s="71" t="s">
        <v>36</v>
      </c>
      <c r="P23" s="71">
        <v>176</v>
      </c>
      <c r="Q23" s="71">
        <v>396</v>
      </c>
      <c r="R23" s="71">
        <v>0</v>
      </c>
      <c r="S23" s="71">
        <v>28</v>
      </c>
      <c r="T23" s="71">
        <v>63</v>
      </c>
      <c r="U23" s="71">
        <v>49</v>
      </c>
      <c r="V23" s="71">
        <v>1141</v>
      </c>
      <c r="W23" s="71">
        <v>976</v>
      </c>
      <c r="X23" s="71">
        <v>5</v>
      </c>
      <c r="Y23" s="71">
        <v>0</v>
      </c>
      <c r="AB23" s="71" t="s">
        <v>36</v>
      </c>
      <c r="AC23" s="71">
        <v>156</v>
      </c>
      <c r="AD23" s="71">
        <v>379</v>
      </c>
      <c r="AE23" s="71">
        <v>0</v>
      </c>
      <c r="AF23" s="71">
        <v>21</v>
      </c>
      <c r="AG23" s="71">
        <v>63</v>
      </c>
      <c r="AH23" s="71">
        <v>49</v>
      </c>
      <c r="AI23" s="71">
        <v>797</v>
      </c>
      <c r="AJ23" s="71">
        <v>681</v>
      </c>
      <c r="AK23" s="71">
        <v>5</v>
      </c>
      <c r="AL23" s="71">
        <v>0</v>
      </c>
      <c r="AN23" s="71" t="s">
        <v>36</v>
      </c>
      <c r="AO23" s="71">
        <v>156</v>
      </c>
      <c r="AP23" s="71">
        <v>364</v>
      </c>
      <c r="AQ23" s="71"/>
      <c r="AR23" s="71">
        <v>14</v>
      </c>
      <c r="AS23" s="71">
        <v>62</v>
      </c>
      <c r="AT23" s="71">
        <v>46</v>
      </c>
      <c r="AU23" s="71">
        <v>107</v>
      </c>
      <c r="AV23" s="71">
        <v>419</v>
      </c>
      <c r="AW23" s="71">
        <v>5</v>
      </c>
      <c r="AX23" s="71"/>
    </row>
    <row r="24" spans="1:50" x14ac:dyDescent="0.25">
      <c r="A24" s="88" t="s">
        <v>45</v>
      </c>
      <c r="C24" s="71" t="s">
        <v>45</v>
      </c>
      <c r="D24" s="71">
        <v>21</v>
      </c>
      <c r="E24" s="71">
        <v>19</v>
      </c>
      <c r="F24" s="71"/>
      <c r="G24" s="71">
        <v>7</v>
      </c>
      <c r="H24" s="71">
        <v>6</v>
      </c>
      <c r="I24" s="71">
        <v>1</v>
      </c>
      <c r="J24" s="71"/>
      <c r="K24" s="71">
        <v>3</v>
      </c>
      <c r="L24" s="71">
        <v>3</v>
      </c>
      <c r="M24" s="71"/>
      <c r="O24" s="71" t="s">
        <v>45</v>
      </c>
      <c r="P24" s="71">
        <v>19</v>
      </c>
      <c r="Q24" s="71">
        <v>19</v>
      </c>
      <c r="R24" s="71"/>
      <c r="S24" s="71">
        <v>7</v>
      </c>
      <c r="T24" s="71">
        <v>6</v>
      </c>
      <c r="U24" s="71">
        <v>1</v>
      </c>
      <c r="V24" s="71"/>
      <c r="W24" s="71">
        <v>3</v>
      </c>
      <c r="X24" s="71">
        <v>3</v>
      </c>
      <c r="Y24" s="71"/>
      <c r="AB24" s="71" t="s">
        <v>45</v>
      </c>
      <c r="AC24" s="71">
        <v>18</v>
      </c>
      <c r="AD24" s="71">
        <v>19</v>
      </c>
      <c r="AE24" s="71"/>
      <c r="AF24" s="71">
        <v>6</v>
      </c>
      <c r="AG24" s="71">
        <v>6</v>
      </c>
      <c r="AH24" s="71">
        <v>1</v>
      </c>
      <c r="AI24" s="71"/>
      <c r="AJ24" s="71">
        <v>2</v>
      </c>
      <c r="AK24" s="71">
        <v>3</v>
      </c>
      <c r="AL24" s="71"/>
      <c r="AN24" s="71" t="s">
        <v>45</v>
      </c>
      <c r="AO24" s="71">
        <v>18</v>
      </c>
      <c r="AP24" s="71">
        <v>16</v>
      </c>
      <c r="AQ24" s="71"/>
      <c r="AR24" s="71">
        <v>7</v>
      </c>
      <c r="AS24" s="71">
        <v>6</v>
      </c>
      <c r="AT24" s="71">
        <v>1</v>
      </c>
      <c r="AU24" s="71"/>
      <c r="AV24" s="71">
        <v>1</v>
      </c>
      <c r="AW24" s="71">
        <v>3</v>
      </c>
      <c r="AX24" s="71"/>
    </row>
    <row r="25" spans="1:50" x14ac:dyDescent="0.25">
      <c r="A25" s="88" t="s">
        <v>42</v>
      </c>
      <c r="C25" s="71" t="s">
        <v>42</v>
      </c>
      <c r="D25" s="71">
        <v>44</v>
      </c>
      <c r="E25" s="71">
        <v>38</v>
      </c>
      <c r="F25" s="71">
        <v>10</v>
      </c>
      <c r="G25" s="71"/>
      <c r="H25" s="71">
        <v>15</v>
      </c>
      <c r="I25" s="71">
        <v>44</v>
      </c>
      <c r="J25" s="71">
        <v>8000</v>
      </c>
      <c r="K25" s="71">
        <v>8000</v>
      </c>
      <c r="L25" s="71">
        <v>9</v>
      </c>
      <c r="M25" s="71"/>
      <c r="O25" s="71" t="s">
        <v>42</v>
      </c>
      <c r="P25" s="71">
        <v>44</v>
      </c>
      <c r="Q25" s="71">
        <v>38</v>
      </c>
      <c r="R25" s="71">
        <v>10</v>
      </c>
      <c r="S25" s="71">
        <v>2</v>
      </c>
      <c r="T25" s="71">
        <v>15</v>
      </c>
      <c r="U25" s="71">
        <v>42</v>
      </c>
      <c r="V25" s="71">
        <v>8000</v>
      </c>
      <c r="W25" s="71">
        <v>8000</v>
      </c>
      <c r="X25" s="71">
        <v>8</v>
      </c>
      <c r="Y25" s="71">
        <v>5</v>
      </c>
      <c r="AB25" s="71" t="s">
        <v>42</v>
      </c>
      <c r="AC25" s="71">
        <v>80</v>
      </c>
      <c r="AD25" s="71">
        <v>38</v>
      </c>
      <c r="AE25" s="71">
        <v>10</v>
      </c>
      <c r="AF25" s="71"/>
      <c r="AG25" s="71">
        <v>10</v>
      </c>
      <c r="AH25" s="71">
        <v>35</v>
      </c>
      <c r="AI25" s="71">
        <v>8000</v>
      </c>
      <c r="AJ25" s="71">
        <v>8000</v>
      </c>
      <c r="AK25" s="71">
        <v>5</v>
      </c>
      <c r="AL25" s="71">
        <v>5</v>
      </c>
      <c r="AN25" s="71" t="s">
        <v>42</v>
      </c>
      <c r="AO25" s="71">
        <v>80</v>
      </c>
      <c r="AP25" s="71">
        <v>38</v>
      </c>
      <c r="AQ25" s="71">
        <v>10</v>
      </c>
      <c r="AR25" s="71"/>
      <c r="AS25" s="71">
        <v>10</v>
      </c>
      <c r="AT25" s="71">
        <v>35</v>
      </c>
      <c r="AU25" s="71">
        <v>8000</v>
      </c>
      <c r="AV25" s="71">
        <v>8000</v>
      </c>
      <c r="AW25" s="71">
        <v>5</v>
      </c>
      <c r="AX25" s="71">
        <v>5</v>
      </c>
    </row>
    <row r="26" spans="1:50" x14ac:dyDescent="0.25">
      <c r="A26" s="88" t="s">
        <v>31</v>
      </c>
      <c r="C26" s="71" t="s">
        <v>31</v>
      </c>
      <c r="D26" s="71">
        <v>23</v>
      </c>
      <c r="E26" s="71">
        <v>27</v>
      </c>
      <c r="F26" s="71">
        <v>3</v>
      </c>
      <c r="G26" s="71">
        <v>0</v>
      </c>
      <c r="H26" s="71">
        <v>0</v>
      </c>
      <c r="I26" s="71">
        <v>0</v>
      </c>
      <c r="J26" s="71">
        <v>3200</v>
      </c>
      <c r="K26" s="71">
        <v>800</v>
      </c>
      <c r="L26" s="71">
        <v>1</v>
      </c>
      <c r="M26" s="71">
        <v>0</v>
      </c>
      <c r="O26" s="71" t="s">
        <v>31</v>
      </c>
      <c r="P26" s="71">
        <v>29</v>
      </c>
      <c r="Q26" s="71">
        <v>27</v>
      </c>
      <c r="R26" s="71">
        <v>3</v>
      </c>
      <c r="S26" s="71">
        <v>0</v>
      </c>
      <c r="T26" s="71">
        <v>0</v>
      </c>
      <c r="U26" s="71">
        <v>0</v>
      </c>
      <c r="V26" s="71">
        <v>3200</v>
      </c>
      <c r="W26" s="71">
        <v>800</v>
      </c>
      <c r="X26" s="71">
        <v>1</v>
      </c>
      <c r="Y26" s="71">
        <v>0</v>
      </c>
      <c r="AB26" s="71" t="s">
        <v>31</v>
      </c>
      <c r="AC26" s="71">
        <v>29</v>
      </c>
      <c r="AD26" s="71">
        <v>27</v>
      </c>
      <c r="AE26" s="71">
        <v>2</v>
      </c>
      <c r="AF26" s="71">
        <v>0</v>
      </c>
      <c r="AG26" s="71">
        <v>0</v>
      </c>
      <c r="AH26" s="71">
        <v>0</v>
      </c>
      <c r="AI26" s="71">
        <v>3200</v>
      </c>
      <c r="AJ26" s="71">
        <v>800</v>
      </c>
      <c r="AK26" s="71">
        <v>0</v>
      </c>
      <c r="AL26" s="71">
        <v>0</v>
      </c>
      <c r="AN26" s="71" t="s">
        <v>31</v>
      </c>
      <c r="AO26" s="71">
        <v>28</v>
      </c>
      <c r="AP26" s="71">
        <v>25</v>
      </c>
      <c r="AQ26" s="71">
        <v>2</v>
      </c>
      <c r="AR26" s="71"/>
      <c r="AS26" s="71"/>
      <c r="AT26" s="71"/>
      <c r="AU26" s="71">
        <v>3200</v>
      </c>
      <c r="AV26" s="71">
        <v>800</v>
      </c>
      <c r="AW26" s="71"/>
      <c r="AX26" s="71"/>
    </row>
    <row r="27" spans="1:50" x14ac:dyDescent="0.25">
      <c r="A27" s="88" t="s">
        <v>49</v>
      </c>
      <c r="C27" s="71" t="s">
        <v>49</v>
      </c>
      <c r="D27" s="71">
        <v>12</v>
      </c>
      <c r="E27" s="71">
        <v>2</v>
      </c>
      <c r="F27" s="71">
        <v>0</v>
      </c>
      <c r="G27" s="71">
        <v>0</v>
      </c>
      <c r="H27" s="71">
        <v>1</v>
      </c>
      <c r="I27" s="71">
        <v>0</v>
      </c>
      <c r="J27" s="71"/>
      <c r="K27" s="71"/>
      <c r="L27" s="71">
        <v>0</v>
      </c>
      <c r="M27" s="71">
        <v>0</v>
      </c>
      <c r="O27" s="71" t="s">
        <v>49</v>
      </c>
      <c r="P27" s="71">
        <v>12</v>
      </c>
      <c r="Q27" s="71">
        <v>2</v>
      </c>
      <c r="R27" s="71">
        <v>0</v>
      </c>
      <c r="S27" s="71">
        <v>0</v>
      </c>
      <c r="T27" s="71">
        <v>1</v>
      </c>
      <c r="U27" s="71">
        <v>0</v>
      </c>
      <c r="V27" s="71"/>
      <c r="W27" s="71"/>
      <c r="X27" s="71">
        <v>0</v>
      </c>
      <c r="Y27" s="71">
        <v>0</v>
      </c>
      <c r="AB27" s="71" t="s">
        <v>49</v>
      </c>
      <c r="AC27" s="71">
        <v>12</v>
      </c>
      <c r="AD27" s="71">
        <v>2</v>
      </c>
      <c r="AE27" s="71">
        <v>0</v>
      </c>
      <c r="AF27" s="71">
        <v>0</v>
      </c>
      <c r="AG27" s="71">
        <v>1</v>
      </c>
      <c r="AH27" s="71">
        <v>0</v>
      </c>
      <c r="AI27" s="71"/>
      <c r="AJ27" s="71"/>
      <c r="AK27" s="71">
        <v>0</v>
      </c>
      <c r="AL27" s="71">
        <v>0</v>
      </c>
      <c r="AN27" s="71" t="s">
        <v>49</v>
      </c>
      <c r="AO27" s="71">
        <v>13</v>
      </c>
      <c r="AP27" s="71">
        <v>2</v>
      </c>
      <c r="AQ27" s="71"/>
      <c r="AR27" s="71"/>
      <c r="AS27" s="71" t="s">
        <v>20</v>
      </c>
      <c r="AT27" s="71"/>
      <c r="AU27" s="71" t="s">
        <v>20</v>
      </c>
      <c r="AV27" s="71" t="s">
        <v>20</v>
      </c>
      <c r="AW27" s="71"/>
      <c r="AX27" s="71"/>
    </row>
    <row r="28" spans="1:50" x14ac:dyDescent="0.25">
      <c r="A28" s="88" t="s">
        <v>46</v>
      </c>
      <c r="C28" s="71" t="s">
        <v>46</v>
      </c>
      <c r="D28" s="71">
        <v>177</v>
      </c>
      <c r="E28" s="71">
        <v>65</v>
      </c>
      <c r="F28" s="71">
        <v>339</v>
      </c>
      <c r="G28" s="71">
        <v>0</v>
      </c>
      <c r="H28" s="71">
        <v>4</v>
      </c>
      <c r="I28" s="71">
        <v>1</v>
      </c>
      <c r="J28" s="71"/>
      <c r="K28" s="71"/>
      <c r="L28" s="71">
        <v>69</v>
      </c>
      <c r="M28" s="71">
        <v>14</v>
      </c>
      <c r="O28" s="71" t="s">
        <v>46</v>
      </c>
      <c r="P28" s="71">
        <v>177</v>
      </c>
      <c r="Q28" s="71">
        <v>65</v>
      </c>
      <c r="R28" s="71">
        <v>339</v>
      </c>
      <c r="S28" s="71">
        <v>0</v>
      </c>
      <c r="T28" s="71">
        <v>4</v>
      </c>
      <c r="U28" s="71">
        <v>1</v>
      </c>
      <c r="V28" s="71"/>
      <c r="W28" s="71"/>
      <c r="X28" s="71">
        <v>69</v>
      </c>
      <c r="Y28" s="71">
        <v>14</v>
      </c>
      <c r="AB28" s="71" t="s">
        <v>46</v>
      </c>
      <c r="AC28" s="71">
        <v>499</v>
      </c>
      <c r="AD28" s="71">
        <v>57</v>
      </c>
      <c r="AE28" s="71">
        <v>509</v>
      </c>
      <c r="AF28" s="71">
        <v>4</v>
      </c>
      <c r="AG28" s="71">
        <v>4</v>
      </c>
      <c r="AH28" s="71">
        <v>1</v>
      </c>
      <c r="AI28" s="71"/>
      <c r="AJ28" s="71"/>
      <c r="AK28" s="71">
        <v>11</v>
      </c>
      <c r="AL28" s="71">
        <v>5</v>
      </c>
      <c r="AN28" s="71" t="s">
        <v>46</v>
      </c>
      <c r="AO28" s="71">
        <v>168</v>
      </c>
      <c r="AP28" s="71">
        <v>43</v>
      </c>
      <c r="AQ28" s="71">
        <v>358</v>
      </c>
      <c r="AR28" s="71">
        <v>4</v>
      </c>
      <c r="AS28" s="71">
        <v>4</v>
      </c>
      <c r="AT28" s="71">
        <v>1</v>
      </c>
      <c r="AU28" s="71"/>
      <c r="AV28" s="71"/>
      <c r="AW28" s="71">
        <v>11</v>
      </c>
      <c r="AX28" s="71">
        <v>5</v>
      </c>
    </row>
    <row r="29" spans="1:50" x14ac:dyDescent="0.25">
      <c r="A29" s="88" t="s">
        <v>81</v>
      </c>
      <c r="C29" s="71" t="s">
        <v>81</v>
      </c>
      <c r="D29" s="71">
        <v>44</v>
      </c>
      <c r="E29" s="71">
        <v>58</v>
      </c>
      <c r="F29" s="71">
        <v>967</v>
      </c>
      <c r="G29" s="71">
        <v>0</v>
      </c>
      <c r="H29" s="71">
        <v>437</v>
      </c>
      <c r="I29" s="71">
        <v>7</v>
      </c>
      <c r="J29" s="71">
        <v>3420</v>
      </c>
      <c r="K29" s="71">
        <v>1043</v>
      </c>
      <c r="L29" s="71">
        <v>23</v>
      </c>
      <c r="M29" s="71">
        <v>0</v>
      </c>
      <c r="O29" s="71" t="s">
        <v>81</v>
      </c>
      <c r="P29" s="71">
        <v>44</v>
      </c>
      <c r="Q29" s="71">
        <v>58</v>
      </c>
      <c r="R29" s="71">
        <v>10</v>
      </c>
      <c r="S29" s="71">
        <v>2</v>
      </c>
      <c r="T29" s="71">
        <v>500</v>
      </c>
      <c r="U29" s="71">
        <v>8</v>
      </c>
      <c r="V29" s="71">
        <v>3950</v>
      </c>
      <c r="W29" s="71">
        <v>2000</v>
      </c>
      <c r="X29" s="71">
        <v>3</v>
      </c>
      <c r="Y29" s="71">
        <v>0</v>
      </c>
      <c r="AB29" s="71" t="s">
        <v>81</v>
      </c>
      <c r="AC29" s="71">
        <v>44</v>
      </c>
      <c r="AD29" s="71">
        <v>58</v>
      </c>
      <c r="AE29" s="71">
        <v>10</v>
      </c>
      <c r="AF29" s="71">
        <v>2</v>
      </c>
      <c r="AG29" s="71">
        <v>500</v>
      </c>
      <c r="AH29" s="71">
        <v>8</v>
      </c>
      <c r="AI29" s="71">
        <v>3950</v>
      </c>
      <c r="AJ29" s="71">
        <v>2000</v>
      </c>
      <c r="AK29" s="71">
        <v>3</v>
      </c>
      <c r="AL29" s="71">
        <v>0</v>
      </c>
      <c r="AN29" s="71" t="s">
        <v>81</v>
      </c>
      <c r="AO29" s="71">
        <v>26</v>
      </c>
      <c r="AP29" s="71">
        <v>57</v>
      </c>
      <c r="AQ29" s="71">
        <v>10</v>
      </c>
      <c r="AR29" s="71">
        <v>2</v>
      </c>
      <c r="AS29" s="71">
        <v>800</v>
      </c>
      <c r="AT29" s="71">
        <v>6</v>
      </c>
      <c r="AU29" s="71">
        <v>3740</v>
      </c>
      <c r="AV29" s="71">
        <v>1870</v>
      </c>
      <c r="AW29" s="71">
        <v>3</v>
      </c>
      <c r="AX29" s="71"/>
    </row>
    <row r="30" spans="1:50" x14ac:dyDescent="0.25">
      <c r="A30" s="88" t="s">
        <v>55</v>
      </c>
      <c r="C30" s="71" t="s">
        <v>126</v>
      </c>
      <c r="D30" s="71">
        <v>11</v>
      </c>
      <c r="E30" s="71">
        <v>12</v>
      </c>
      <c r="F30" s="71"/>
      <c r="G30" s="71"/>
      <c r="H30" s="71">
        <v>3</v>
      </c>
      <c r="I30" s="71"/>
      <c r="J30" s="71"/>
      <c r="K30" s="71">
        <v>4</v>
      </c>
      <c r="L30" s="71">
        <v>1</v>
      </c>
      <c r="M30" s="71"/>
      <c r="O30" s="71" t="s">
        <v>126</v>
      </c>
      <c r="P30" s="71">
        <v>8</v>
      </c>
      <c r="Q30" s="71">
        <v>10</v>
      </c>
      <c r="R30" s="71"/>
      <c r="S30" s="71"/>
      <c r="T30" s="71"/>
      <c r="U30" s="71"/>
      <c r="V30" s="71"/>
      <c r="W30" s="71"/>
      <c r="X30" s="71"/>
      <c r="Y30" s="71"/>
      <c r="AB30" s="71" t="s">
        <v>126</v>
      </c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N30" s="71" t="s">
        <v>126</v>
      </c>
      <c r="AO30" s="71">
        <v>8</v>
      </c>
      <c r="AP30" s="71">
        <v>10</v>
      </c>
      <c r="AQ30" s="71" t="s">
        <v>20</v>
      </c>
      <c r="AR30" s="71" t="s">
        <v>20</v>
      </c>
      <c r="AS30" s="71" t="s">
        <v>20</v>
      </c>
      <c r="AT30" s="71" t="s">
        <v>20</v>
      </c>
      <c r="AU30" s="71" t="s">
        <v>20</v>
      </c>
      <c r="AV30" s="71" t="s">
        <v>20</v>
      </c>
      <c r="AW30" s="71">
        <v>1</v>
      </c>
      <c r="AX30" s="71" t="s">
        <v>20</v>
      </c>
    </row>
    <row r="31" spans="1:50" x14ac:dyDescent="0.25">
      <c r="A31" s="88" t="s">
        <v>50</v>
      </c>
      <c r="C31" s="71" t="s">
        <v>50</v>
      </c>
      <c r="D31" s="71">
        <v>110</v>
      </c>
      <c r="E31" s="71">
        <v>26</v>
      </c>
      <c r="F31" s="71">
        <v>68</v>
      </c>
      <c r="G31" s="71"/>
      <c r="H31" s="71">
        <v>16</v>
      </c>
      <c r="I31" s="71">
        <v>7</v>
      </c>
      <c r="J31" s="71">
        <v>33</v>
      </c>
      <c r="K31" s="71">
        <v>478</v>
      </c>
      <c r="L31" s="71">
        <v>22</v>
      </c>
      <c r="M31" s="71">
        <v>10</v>
      </c>
      <c r="O31" s="71" t="s">
        <v>50</v>
      </c>
      <c r="P31" s="71">
        <v>110</v>
      </c>
      <c r="Q31" s="71">
        <v>26</v>
      </c>
      <c r="R31" s="71">
        <v>67</v>
      </c>
      <c r="S31" s="71"/>
      <c r="T31" s="71">
        <v>11</v>
      </c>
      <c r="U31" s="71">
        <v>7</v>
      </c>
      <c r="V31" s="71">
        <v>35</v>
      </c>
      <c r="W31" s="71">
        <v>498</v>
      </c>
      <c r="X31" s="71">
        <v>18</v>
      </c>
      <c r="Y31" s="71">
        <v>10</v>
      </c>
      <c r="AB31" s="71" t="s">
        <v>50</v>
      </c>
      <c r="AC31" s="71">
        <v>115</v>
      </c>
      <c r="AD31" s="71">
        <v>26</v>
      </c>
      <c r="AE31" s="71">
        <v>67</v>
      </c>
      <c r="AF31" s="71"/>
      <c r="AG31" s="71">
        <v>11</v>
      </c>
      <c r="AH31" s="71">
        <v>7</v>
      </c>
      <c r="AI31" s="71">
        <v>35</v>
      </c>
      <c r="AJ31" s="71">
        <v>498</v>
      </c>
      <c r="AK31" s="71">
        <v>18</v>
      </c>
      <c r="AL31" s="71">
        <v>10</v>
      </c>
      <c r="AN31" s="71" t="s">
        <v>50</v>
      </c>
      <c r="AO31" s="71">
        <v>34</v>
      </c>
      <c r="AP31" s="71">
        <v>29</v>
      </c>
      <c r="AQ31" s="71">
        <v>72</v>
      </c>
      <c r="AR31" s="71" t="s">
        <v>20</v>
      </c>
      <c r="AS31" s="71">
        <v>18</v>
      </c>
      <c r="AT31" s="71">
        <v>9</v>
      </c>
      <c r="AU31" s="71">
        <v>16</v>
      </c>
      <c r="AV31" s="71">
        <v>477</v>
      </c>
      <c r="AW31" s="71">
        <v>26</v>
      </c>
      <c r="AX31" s="71">
        <v>28</v>
      </c>
    </row>
    <row r="32" spans="1:50" x14ac:dyDescent="0.25">
      <c r="A32" s="88" t="s">
        <v>57</v>
      </c>
      <c r="C32" s="71" t="s">
        <v>120</v>
      </c>
      <c r="D32" s="71">
        <v>6</v>
      </c>
      <c r="E32" s="71"/>
      <c r="F32" s="71"/>
      <c r="G32" s="71"/>
      <c r="H32" s="71"/>
      <c r="I32" s="71"/>
      <c r="J32" s="71"/>
      <c r="K32" s="71"/>
      <c r="L32" s="71"/>
      <c r="M32" s="71"/>
      <c r="O32" s="71" t="s">
        <v>120</v>
      </c>
      <c r="P32" s="71">
        <v>2</v>
      </c>
      <c r="Q32" s="71"/>
      <c r="R32" s="71"/>
      <c r="S32" s="71"/>
      <c r="T32" s="71"/>
      <c r="U32" s="71"/>
      <c r="V32" s="71"/>
      <c r="W32" s="71"/>
      <c r="X32" s="71"/>
      <c r="Y32" s="71"/>
      <c r="AB32" s="71" t="s">
        <v>120</v>
      </c>
      <c r="AC32" s="71">
        <v>2</v>
      </c>
      <c r="AD32" s="71"/>
      <c r="AE32" s="71"/>
      <c r="AF32" s="71"/>
      <c r="AG32" s="71"/>
      <c r="AH32" s="71"/>
      <c r="AI32" s="71"/>
      <c r="AJ32" s="71"/>
      <c r="AK32" s="71"/>
      <c r="AL32" s="71"/>
      <c r="AN32" s="71" t="s">
        <v>120</v>
      </c>
      <c r="AO32" s="71">
        <v>2</v>
      </c>
      <c r="AP32" s="71" t="s">
        <v>20</v>
      </c>
      <c r="AQ32" s="71" t="s">
        <v>20</v>
      </c>
      <c r="AR32" s="71" t="s">
        <v>20</v>
      </c>
      <c r="AS32" s="71" t="s">
        <v>20</v>
      </c>
      <c r="AT32" s="71" t="s">
        <v>20</v>
      </c>
      <c r="AU32" s="71" t="s">
        <v>20</v>
      </c>
      <c r="AV32" s="71" t="s">
        <v>20</v>
      </c>
      <c r="AW32" s="71" t="s">
        <v>20</v>
      </c>
      <c r="AX32" s="71" t="s">
        <v>20</v>
      </c>
    </row>
    <row r="33" spans="1:50" x14ac:dyDescent="0.25">
      <c r="A33" s="88" t="s">
        <v>29</v>
      </c>
      <c r="C33" s="71" t="s">
        <v>29</v>
      </c>
      <c r="D33" s="71">
        <v>19</v>
      </c>
      <c r="E33" s="71">
        <v>2</v>
      </c>
      <c r="F33" s="71">
        <v>0</v>
      </c>
      <c r="G33" s="71"/>
      <c r="H33" s="71">
        <v>1</v>
      </c>
      <c r="I33" s="71"/>
      <c r="J33" s="71"/>
      <c r="K33" s="71">
        <v>0</v>
      </c>
      <c r="L33" s="71">
        <v>1</v>
      </c>
      <c r="M33" s="71"/>
      <c r="O33" s="71" t="s">
        <v>29</v>
      </c>
      <c r="P33" s="71">
        <v>19</v>
      </c>
      <c r="Q33" s="71">
        <v>2</v>
      </c>
      <c r="R33" s="71">
        <v>0</v>
      </c>
      <c r="S33" s="71"/>
      <c r="T33" s="71">
        <v>1</v>
      </c>
      <c r="U33" s="71"/>
      <c r="V33" s="71"/>
      <c r="W33" s="71">
        <v>0</v>
      </c>
      <c r="X33" s="71">
        <v>1</v>
      </c>
      <c r="Y33" s="71"/>
      <c r="AB33" s="71" t="s">
        <v>29</v>
      </c>
      <c r="AC33" s="71">
        <v>19</v>
      </c>
      <c r="AD33" s="71">
        <v>2</v>
      </c>
      <c r="AE33" s="71">
        <v>0</v>
      </c>
      <c r="AF33" s="71"/>
      <c r="AG33" s="71">
        <v>1</v>
      </c>
      <c r="AH33" s="71"/>
      <c r="AI33" s="71"/>
      <c r="AJ33" s="71">
        <v>0</v>
      </c>
      <c r="AK33" s="71">
        <v>1</v>
      </c>
      <c r="AL33" s="71"/>
      <c r="AN33" s="71" t="s">
        <v>29</v>
      </c>
      <c r="AO33" s="71">
        <v>19</v>
      </c>
      <c r="AP33" s="71">
        <v>2</v>
      </c>
      <c r="AQ33" s="71"/>
      <c r="AR33" s="71"/>
      <c r="AS33" s="71">
        <v>1</v>
      </c>
      <c r="AT33" s="71"/>
      <c r="AU33" s="71"/>
      <c r="AV33" s="71"/>
      <c r="AW33" s="71">
        <v>1</v>
      </c>
      <c r="AX33" s="71"/>
    </row>
    <row r="34" spans="1:50" x14ac:dyDescent="0.25">
      <c r="A34" s="88" t="s">
        <v>61</v>
      </c>
      <c r="C34" s="71" t="s">
        <v>61</v>
      </c>
      <c r="D34" s="71">
        <v>200</v>
      </c>
      <c r="E34" s="71">
        <v>225</v>
      </c>
      <c r="F34" s="71">
        <v>25</v>
      </c>
      <c r="G34" s="71"/>
      <c r="H34" s="71">
        <v>100</v>
      </c>
      <c r="I34" s="71">
        <v>78</v>
      </c>
      <c r="J34" s="71"/>
      <c r="K34" s="71">
        <v>330</v>
      </c>
      <c r="L34" s="71">
        <v>172</v>
      </c>
      <c r="M34" s="71"/>
      <c r="O34" s="71" t="s">
        <v>61</v>
      </c>
      <c r="P34" s="71">
        <v>203</v>
      </c>
      <c r="Q34" s="71">
        <v>219</v>
      </c>
      <c r="R34" s="71">
        <v>24</v>
      </c>
      <c r="S34" s="71"/>
      <c r="T34" s="71">
        <v>103</v>
      </c>
      <c r="U34" s="71">
        <v>73</v>
      </c>
      <c r="V34" s="71"/>
      <c r="W34" s="71">
        <v>259</v>
      </c>
      <c r="X34" s="71">
        <v>173</v>
      </c>
      <c r="Y34" s="71"/>
      <c r="AB34" s="71" t="s">
        <v>61</v>
      </c>
      <c r="AC34" s="71">
        <v>196</v>
      </c>
      <c r="AD34" s="71">
        <v>221</v>
      </c>
      <c r="AE34" s="71">
        <v>21</v>
      </c>
      <c r="AF34" s="71"/>
      <c r="AG34" s="71">
        <v>104</v>
      </c>
      <c r="AH34" s="71">
        <v>59</v>
      </c>
      <c r="AI34" s="71"/>
      <c r="AJ34" s="71">
        <v>234</v>
      </c>
      <c r="AK34" s="71">
        <v>168</v>
      </c>
      <c r="AL34" s="71"/>
      <c r="AN34" s="71" t="s">
        <v>61</v>
      </c>
      <c r="AO34" s="71">
        <v>198</v>
      </c>
      <c r="AP34" s="71">
        <v>219</v>
      </c>
      <c r="AQ34" s="71">
        <v>20</v>
      </c>
      <c r="AR34" s="71"/>
      <c r="AS34" s="71">
        <v>81</v>
      </c>
      <c r="AT34" s="71">
        <v>53</v>
      </c>
      <c r="AU34" s="71"/>
      <c r="AV34" s="71">
        <v>233</v>
      </c>
      <c r="AW34" s="71">
        <v>167</v>
      </c>
      <c r="AX34" s="71"/>
    </row>
    <row r="35" spans="1:50" x14ac:dyDescent="0.25">
      <c r="A35" s="88" t="s">
        <v>38</v>
      </c>
      <c r="C35" s="71" t="s">
        <v>38</v>
      </c>
      <c r="D35" s="71">
        <v>80</v>
      </c>
      <c r="E35" s="71">
        <v>225</v>
      </c>
      <c r="F35" s="71"/>
      <c r="G35" s="71"/>
      <c r="H35" s="71"/>
      <c r="I35" s="71"/>
      <c r="J35" s="71"/>
      <c r="K35" s="71">
        <v>9000</v>
      </c>
      <c r="L35" s="71"/>
      <c r="M35" s="71"/>
      <c r="O35" s="71" t="s">
        <v>38</v>
      </c>
      <c r="P35" s="71">
        <v>80</v>
      </c>
      <c r="Q35" s="71">
        <v>200</v>
      </c>
      <c r="R35" s="71"/>
      <c r="S35" s="71"/>
      <c r="T35" s="71"/>
      <c r="U35" s="71"/>
      <c r="V35" s="71"/>
      <c r="W35" s="71">
        <v>9000</v>
      </c>
      <c r="X35" s="71"/>
      <c r="Y35" s="71"/>
      <c r="AB35" s="71" t="s">
        <v>38</v>
      </c>
      <c r="AC35" s="71">
        <v>80</v>
      </c>
      <c r="AD35" s="71">
        <v>200</v>
      </c>
      <c r="AE35" s="71"/>
      <c r="AF35" s="71"/>
      <c r="AG35" s="71"/>
      <c r="AH35" s="71"/>
      <c r="AI35" s="71"/>
      <c r="AJ35" s="71">
        <v>9000</v>
      </c>
      <c r="AK35" s="71"/>
      <c r="AL35" s="71"/>
      <c r="AN35" s="71" t="s">
        <v>38</v>
      </c>
      <c r="AO35" s="71">
        <v>80</v>
      </c>
      <c r="AP35" s="71">
        <v>200</v>
      </c>
      <c r="AQ35" s="71" t="s">
        <v>20</v>
      </c>
      <c r="AR35" s="71"/>
      <c r="AS35" s="71" t="s">
        <v>20</v>
      </c>
      <c r="AT35" s="71" t="s">
        <v>20</v>
      </c>
      <c r="AU35" s="71"/>
      <c r="AV35" s="71">
        <v>9000</v>
      </c>
      <c r="AW35" s="71" t="s">
        <v>20</v>
      </c>
      <c r="AX35" s="71"/>
    </row>
    <row r="36" spans="1:50" x14ac:dyDescent="0.25">
      <c r="A36" s="88" t="s">
        <v>27</v>
      </c>
      <c r="C36" s="71" t="s">
        <v>27</v>
      </c>
      <c r="D36" s="71">
        <v>11</v>
      </c>
      <c r="E36" s="71">
        <v>20</v>
      </c>
      <c r="F36" s="71">
        <v>2</v>
      </c>
      <c r="G36" s="71"/>
      <c r="H36" s="71">
        <v>1</v>
      </c>
      <c r="I36" s="71">
        <v>3</v>
      </c>
      <c r="J36" s="71"/>
      <c r="K36" s="71">
        <v>1</v>
      </c>
      <c r="L36" s="71">
        <v>1</v>
      </c>
      <c r="M36" s="71">
        <v>1</v>
      </c>
      <c r="O36" s="71" t="s">
        <v>27</v>
      </c>
      <c r="P36" s="71">
        <v>12</v>
      </c>
      <c r="Q36" s="71">
        <v>24</v>
      </c>
      <c r="R36" s="71">
        <v>2</v>
      </c>
      <c r="S36" s="71"/>
      <c r="T36" s="71">
        <v>10</v>
      </c>
      <c r="U36" s="71">
        <v>10</v>
      </c>
      <c r="V36" s="71"/>
      <c r="W36" s="71">
        <v>1</v>
      </c>
      <c r="X36" s="71">
        <v>1</v>
      </c>
      <c r="Y36" s="71"/>
      <c r="AB36" s="71" t="s">
        <v>27</v>
      </c>
      <c r="AC36" s="71">
        <v>12</v>
      </c>
      <c r="AD36" s="71">
        <v>24</v>
      </c>
      <c r="AE36" s="71">
        <v>2</v>
      </c>
      <c r="AF36" s="71"/>
      <c r="AG36" s="71">
        <v>10</v>
      </c>
      <c r="AH36" s="71">
        <v>10</v>
      </c>
      <c r="AI36" s="71"/>
      <c r="AJ36" s="71">
        <v>1</v>
      </c>
      <c r="AK36" s="71">
        <v>1</v>
      </c>
      <c r="AL36" s="71"/>
      <c r="AN36" s="71" t="s">
        <v>27</v>
      </c>
      <c r="AO36" s="71">
        <v>12</v>
      </c>
      <c r="AP36" s="71">
        <v>24</v>
      </c>
      <c r="AQ36" s="71">
        <v>2</v>
      </c>
      <c r="AR36" s="71"/>
      <c r="AS36" s="71">
        <v>10</v>
      </c>
      <c r="AT36" s="71">
        <v>10</v>
      </c>
      <c r="AU36" s="71" t="s">
        <v>20</v>
      </c>
      <c r="AV36" s="71">
        <v>1</v>
      </c>
      <c r="AW36" s="71">
        <v>1</v>
      </c>
      <c r="AX36" s="71"/>
    </row>
    <row r="37" spans="1:50" x14ac:dyDescent="0.25">
      <c r="A37" s="88" t="s">
        <v>41</v>
      </c>
      <c r="C37" s="71" t="s">
        <v>41</v>
      </c>
      <c r="D37" s="71">
        <v>420</v>
      </c>
      <c r="E37" s="71">
        <v>386</v>
      </c>
      <c r="F37" s="71">
        <v>343</v>
      </c>
      <c r="G37" s="71"/>
      <c r="H37" s="71">
        <v>23</v>
      </c>
      <c r="I37" s="71">
        <v>9</v>
      </c>
      <c r="J37" s="71"/>
      <c r="K37" s="71">
        <v>2000</v>
      </c>
      <c r="L37" s="71">
        <v>24</v>
      </c>
      <c r="M37" s="71">
        <v>3</v>
      </c>
      <c r="O37" s="71" t="s">
        <v>41</v>
      </c>
      <c r="P37" s="71">
        <v>408</v>
      </c>
      <c r="Q37" s="71">
        <v>383</v>
      </c>
      <c r="R37" s="71">
        <v>335</v>
      </c>
      <c r="S37" s="71"/>
      <c r="T37" s="71">
        <v>21</v>
      </c>
      <c r="U37" s="71">
        <v>9</v>
      </c>
      <c r="V37" s="71"/>
      <c r="W37" s="71">
        <v>2000</v>
      </c>
      <c r="X37" s="71">
        <v>23</v>
      </c>
      <c r="Y37" s="71">
        <v>2</v>
      </c>
      <c r="AB37" s="71" t="s">
        <v>41</v>
      </c>
      <c r="AC37" s="71">
        <v>403</v>
      </c>
      <c r="AD37" s="71">
        <v>357</v>
      </c>
      <c r="AE37" s="71">
        <v>326</v>
      </c>
      <c r="AF37" s="71"/>
      <c r="AG37" s="71">
        <v>18</v>
      </c>
      <c r="AH37" s="71">
        <v>8</v>
      </c>
      <c r="AI37" s="71"/>
      <c r="AJ37" s="71">
        <v>2000</v>
      </c>
      <c r="AK37" s="71">
        <v>21</v>
      </c>
      <c r="AL37" s="71">
        <v>2</v>
      </c>
      <c r="AN37" s="71" t="s">
        <v>41</v>
      </c>
      <c r="AO37" s="71">
        <v>422</v>
      </c>
      <c r="AP37" s="71">
        <v>374</v>
      </c>
      <c r="AQ37" s="71">
        <v>331</v>
      </c>
      <c r="AR37" s="71"/>
      <c r="AS37" s="71">
        <v>21</v>
      </c>
      <c r="AT37" s="71">
        <v>6</v>
      </c>
      <c r="AU37" s="71" t="s">
        <v>20</v>
      </c>
      <c r="AV37" s="71">
        <v>2000</v>
      </c>
      <c r="AW37" s="71">
        <v>19</v>
      </c>
      <c r="AX37" s="71">
        <v>2</v>
      </c>
    </row>
    <row r="38" spans="1:50" x14ac:dyDescent="0.25">
      <c r="A38" s="88" t="s">
        <v>40</v>
      </c>
      <c r="C38" s="71" t="s">
        <v>40</v>
      </c>
      <c r="D38" s="71"/>
      <c r="E38" s="71">
        <v>28</v>
      </c>
      <c r="F38" s="71"/>
      <c r="G38" s="71"/>
      <c r="H38" s="71"/>
      <c r="I38" s="71"/>
      <c r="J38" s="71"/>
      <c r="K38" s="71"/>
      <c r="L38" s="71"/>
      <c r="M38" s="71"/>
      <c r="O38" s="71" t="s">
        <v>40</v>
      </c>
      <c r="P38" s="71">
        <v>6</v>
      </c>
      <c r="Q38" s="71">
        <v>25</v>
      </c>
      <c r="R38" s="71">
        <v>9</v>
      </c>
      <c r="S38" s="71">
        <v>0</v>
      </c>
      <c r="T38" s="71">
        <v>14</v>
      </c>
      <c r="U38" s="71">
        <v>0</v>
      </c>
      <c r="V38" s="71">
        <v>265</v>
      </c>
      <c r="W38" s="71">
        <v>69</v>
      </c>
      <c r="X38" s="71">
        <v>40</v>
      </c>
      <c r="Y38" s="71">
        <v>0</v>
      </c>
      <c r="AB38" s="71" t="s">
        <v>40</v>
      </c>
      <c r="AC38" s="71">
        <v>6</v>
      </c>
      <c r="AD38" s="71">
        <v>24</v>
      </c>
      <c r="AE38" s="71">
        <v>9</v>
      </c>
      <c r="AF38" s="71">
        <v>0</v>
      </c>
      <c r="AG38" s="71">
        <v>14</v>
      </c>
      <c r="AH38" s="71">
        <v>0</v>
      </c>
      <c r="AI38" s="71">
        <v>263</v>
      </c>
      <c r="AJ38" s="71">
        <v>67</v>
      </c>
      <c r="AK38" s="71">
        <v>38</v>
      </c>
      <c r="AL38" s="71">
        <v>0</v>
      </c>
      <c r="AN38" s="71" t="s">
        <v>40</v>
      </c>
      <c r="AO38" s="71">
        <v>6</v>
      </c>
      <c r="AP38" s="71">
        <v>26</v>
      </c>
      <c r="AQ38" s="71">
        <v>9</v>
      </c>
      <c r="AR38" s="71"/>
      <c r="AS38" s="71">
        <v>15</v>
      </c>
      <c r="AT38" s="71"/>
      <c r="AU38" s="71">
        <v>260</v>
      </c>
      <c r="AV38" s="71">
        <v>66</v>
      </c>
      <c r="AW38" s="71">
        <v>40</v>
      </c>
      <c r="AX38" s="71"/>
    </row>
    <row r="39" spans="1:50" x14ac:dyDescent="0.25">
      <c r="A39" s="88" t="s">
        <v>231</v>
      </c>
      <c r="C39" s="71" t="s">
        <v>58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O39" s="71" t="s">
        <v>58</v>
      </c>
      <c r="P39" s="71"/>
      <c r="Q39" s="71"/>
      <c r="R39" s="71"/>
      <c r="S39" s="71"/>
      <c r="T39" s="71"/>
      <c r="U39" s="71"/>
      <c r="V39" s="71"/>
      <c r="W39" s="71"/>
      <c r="X39" s="71"/>
      <c r="Y39" s="71"/>
      <c r="AB39" s="71" t="s">
        <v>58</v>
      </c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N39" s="71" t="s">
        <v>58</v>
      </c>
      <c r="AO39" s="71" t="s">
        <v>20</v>
      </c>
      <c r="AP39" s="71" t="s">
        <v>20</v>
      </c>
      <c r="AQ39" s="71" t="s">
        <v>20</v>
      </c>
      <c r="AR39" s="71"/>
      <c r="AS39" s="71" t="s">
        <v>20</v>
      </c>
      <c r="AT39" s="71" t="s">
        <v>20</v>
      </c>
      <c r="AU39" s="71" t="s">
        <v>20</v>
      </c>
      <c r="AV39" s="71" t="s">
        <v>20</v>
      </c>
      <c r="AW39" s="71" t="s">
        <v>20</v>
      </c>
      <c r="AX39" s="71" t="s">
        <v>20</v>
      </c>
    </row>
    <row r="40" spans="1:50" x14ac:dyDescent="0.25">
      <c r="A40" s="88" t="s">
        <v>23</v>
      </c>
      <c r="C40" s="71" t="s">
        <v>23</v>
      </c>
      <c r="D40" s="71">
        <v>50</v>
      </c>
      <c r="E40" s="71">
        <v>56</v>
      </c>
      <c r="F40" s="71">
        <v>10</v>
      </c>
      <c r="G40" s="71">
        <v>1</v>
      </c>
      <c r="H40" s="71">
        <v>40</v>
      </c>
      <c r="I40" s="71"/>
      <c r="J40" s="71">
        <v>2500</v>
      </c>
      <c r="K40" s="71">
        <v>2000</v>
      </c>
      <c r="L40" s="71">
        <v>30</v>
      </c>
      <c r="M40" s="71">
        <v>0</v>
      </c>
      <c r="O40" s="71" t="s">
        <v>23</v>
      </c>
      <c r="P40" s="71">
        <v>50</v>
      </c>
      <c r="Q40" s="71">
        <v>56</v>
      </c>
      <c r="R40" s="71">
        <v>10</v>
      </c>
      <c r="S40" s="71">
        <v>1</v>
      </c>
      <c r="T40" s="71">
        <v>40</v>
      </c>
      <c r="U40" s="71"/>
      <c r="V40" s="71">
        <v>2500</v>
      </c>
      <c r="W40" s="71">
        <v>2000</v>
      </c>
      <c r="X40" s="71">
        <v>30</v>
      </c>
      <c r="Y40" s="71">
        <v>0</v>
      </c>
      <c r="AB40" s="71" t="s">
        <v>23</v>
      </c>
      <c r="AC40" s="71">
        <v>50</v>
      </c>
      <c r="AD40" s="71">
        <v>56</v>
      </c>
      <c r="AE40" s="71">
        <v>10</v>
      </c>
      <c r="AF40" s="71">
        <v>1</v>
      </c>
      <c r="AG40" s="71">
        <v>40</v>
      </c>
      <c r="AH40" s="71"/>
      <c r="AI40" s="71">
        <v>2500</v>
      </c>
      <c r="AJ40" s="71">
        <v>2000</v>
      </c>
      <c r="AK40" s="71">
        <v>30</v>
      </c>
      <c r="AL40" s="71">
        <v>0</v>
      </c>
      <c r="AN40" s="71" t="s">
        <v>23</v>
      </c>
      <c r="AO40" s="71">
        <v>50</v>
      </c>
      <c r="AP40" s="71">
        <v>56</v>
      </c>
      <c r="AQ40" s="71">
        <v>10</v>
      </c>
      <c r="AR40" s="71">
        <v>1</v>
      </c>
      <c r="AS40" s="71">
        <v>40</v>
      </c>
      <c r="AT40" s="71"/>
      <c r="AU40" s="71">
        <v>2500</v>
      </c>
      <c r="AV40" s="71">
        <v>2500</v>
      </c>
      <c r="AW40" s="71">
        <v>30</v>
      </c>
      <c r="AX40" s="71"/>
    </row>
    <row r="41" spans="1:50" x14ac:dyDescent="0.25">
      <c r="A41" s="88" t="s">
        <v>30</v>
      </c>
      <c r="C41" s="71" t="s">
        <v>30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  <c r="O41" s="71" t="s">
        <v>30</v>
      </c>
      <c r="P41" s="71"/>
      <c r="Q41" s="71"/>
      <c r="R41" s="71"/>
      <c r="S41" s="71"/>
      <c r="T41" s="71"/>
      <c r="U41" s="71"/>
      <c r="V41" s="71"/>
      <c r="W41" s="71"/>
      <c r="X41" s="71"/>
      <c r="Y41" s="71"/>
      <c r="AB41" s="71" t="s">
        <v>30</v>
      </c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N41" s="71" t="s">
        <v>30</v>
      </c>
      <c r="AO41" s="71">
        <v>0</v>
      </c>
      <c r="AP41" s="71">
        <v>0</v>
      </c>
      <c r="AQ41" s="71"/>
      <c r="AR41" s="71"/>
      <c r="AS41" s="71">
        <v>0</v>
      </c>
      <c r="AT41" s="71"/>
      <c r="AU41" s="71"/>
      <c r="AV41" s="71"/>
      <c r="AW41" s="71"/>
      <c r="AX41" s="71" t="s">
        <v>20</v>
      </c>
    </row>
    <row r="42" spans="1:50" x14ac:dyDescent="0.25">
      <c r="A42" s="88" t="s">
        <v>264</v>
      </c>
      <c r="C42" s="71" t="s">
        <v>48</v>
      </c>
      <c r="D42" s="71"/>
      <c r="E42" s="71">
        <v>6</v>
      </c>
      <c r="F42" s="71"/>
      <c r="G42" s="71">
        <v>2</v>
      </c>
      <c r="H42" s="71">
        <v>15</v>
      </c>
      <c r="I42" s="71">
        <v>0</v>
      </c>
      <c r="J42" s="71">
        <v>0</v>
      </c>
      <c r="K42" s="71">
        <v>0</v>
      </c>
      <c r="L42" s="71">
        <v>10</v>
      </c>
      <c r="M42" s="71">
        <v>2</v>
      </c>
      <c r="O42" s="71" t="s">
        <v>48</v>
      </c>
      <c r="P42" s="71"/>
      <c r="Q42" s="71">
        <v>6</v>
      </c>
      <c r="R42" s="71"/>
      <c r="S42" s="71">
        <v>2</v>
      </c>
      <c r="T42" s="71">
        <v>15</v>
      </c>
      <c r="U42" s="71">
        <v>0</v>
      </c>
      <c r="V42" s="71">
        <v>0</v>
      </c>
      <c r="W42" s="71">
        <v>0</v>
      </c>
      <c r="X42" s="71">
        <v>10</v>
      </c>
      <c r="Y42" s="71">
        <v>2</v>
      </c>
      <c r="AB42" s="71" t="s">
        <v>48</v>
      </c>
      <c r="AC42" s="71"/>
      <c r="AD42" s="71">
        <v>5</v>
      </c>
      <c r="AE42" s="71"/>
      <c r="AF42" s="71">
        <v>2</v>
      </c>
      <c r="AG42" s="71">
        <v>15</v>
      </c>
      <c r="AH42" s="71">
        <v>0</v>
      </c>
      <c r="AI42" s="71">
        <v>0</v>
      </c>
      <c r="AJ42" s="71">
        <v>0</v>
      </c>
      <c r="AK42" s="71">
        <v>10</v>
      </c>
      <c r="AL42" s="71">
        <v>2</v>
      </c>
      <c r="AN42" s="71" t="s">
        <v>48</v>
      </c>
      <c r="AO42" s="71">
        <v>0</v>
      </c>
      <c r="AP42" s="71">
        <v>5</v>
      </c>
      <c r="AQ42" s="71"/>
      <c r="AR42" s="71">
        <v>2</v>
      </c>
      <c r="AS42" s="71">
        <v>15</v>
      </c>
      <c r="AT42" s="71"/>
      <c r="AU42" s="71"/>
      <c r="AV42" s="71"/>
      <c r="AW42" s="71">
        <v>10</v>
      </c>
      <c r="AX42" s="71">
        <v>2</v>
      </c>
    </row>
    <row r="43" spans="1:50" x14ac:dyDescent="0.25">
      <c r="A43" s="88" t="s">
        <v>48</v>
      </c>
      <c r="C43" s="71" t="s">
        <v>35</v>
      </c>
      <c r="D43" s="71">
        <v>67</v>
      </c>
      <c r="E43" s="71">
        <v>38</v>
      </c>
      <c r="F43" s="71">
        <v>46</v>
      </c>
      <c r="G43" s="71">
        <v>4</v>
      </c>
      <c r="H43" s="71">
        <v>9</v>
      </c>
      <c r="I43" s="71">
        <v>6</v>
      </c>
      <c r="J43" s="71">
        <v>200</v>
      </c>
      <c r="K43" s="71">
        <v>50</v>
      </c>
      <c r="L43" s="71">
        <v>0</v>
      </c>
      <c r="M43" s="71">
        <v>1</v>
      </c>
      <c r="O43" s="71" t="s">
        <v>35</v>
      </c>
      <c r="P43" s="71">
        <v>62</v>
      </c>
      <c r="Q43" s="71">
        <v>39</v>
      </c>
      <c r="R43" s="71">
        <v>45</v>
      </c>
      <c r="S43" s="71">
        <v>4</v>
      </c>
      <c r="T43" s="71">
        <v>10</v>
      </c>
      <c r="U43" s="71">
        <v>6</v>
      </c>
      <c r="V43" s="71">
        <v>200</v>
      </c>
      <c r="W43" s="71">
        <v>50</v>
      </c>
      <c r="X43" s="71">
        <v>0</v>
      </c>
      <c r="Y43" s="71">
        <v>3</v>
      </c>
      <c r="AB43" s="71" t="s">
        <v>35</v>
      </c>
      <c r="AC43" s="71">
        <v>62</v>
      </c>
      <c r="AD43" s="71">
        <v>39</v>
      </c>
      <c r="AE43" s="71">
        <v>45</v>
      </c>
      <c r="AF43" s="71">
        <v>4</v>
      </c>
      <c r="AG43" s="71">
        <v>10</v>
      </c>
      <c r="AH43" s="71">
        <v>6</v>
      </c>
      <c r="AI43" s="71">
        <v>200</v>
      </c>
      <c r="AJ43" s="71">
        <v>50</v>
      </c>
      <c r="AK43" s="71">
        <v>0</v>
      </c>
      <c r="AL43" s="71">
        <v>3</v>
      </c>
      <c r="AN43" s="71" t="s">
        <v>35</v>
      </c>
      <c r="AO43" s="71">
        <v>62</v>
      </c>
      <c r="AP43" s="71">
        <v>39</v>
      </c>
      <c r="AQ43" s="71">
        <v>45</v>
      </c>
      <c r="AR43" s="71">
        <v>4</v>
      </c>
      <c r="AS43" s="71">
        <v>10</v>
      </c>
      <c r="AT43" s="71">
        <v>6</v>
      </c>
      <c r="AU43" s="71">
        <v>200</v>
      </c>
      <c r="AV43" s="71">
        <v>50</v>
      </c>
      <c r="AW43" s="71"/>
      <c r="AX43" s="71">
        <v>3</v>
      </c>
    </row>
    <row r="44" spans="1:50" x14ac:dyDescent="0.25">
      <c r="A44" s="88" t="s">
        <v>265</v>
      </c>
      <c r="C44" s="71" t="s">
        <v>39</v>
      </c>
      <c r="D44" s="71">
        <v>46</v>
      </c>
      <c r="E44" s="71">
        <v>10</v>
      </c>
      <c r="F44" s="71">
        <v>1</v>
      </c>
      <c r="G44" s="71"/>
      <c r="H44" s="71">
        <v>1</v>
      </c>
      <c r="I44" s="71">
        <v>1</v>
      </c>
      <c r="J44" s="71">
        <v>0</v>
      </c>
      <c r="K44" s="71">
        <v>0</v>
      </c>
      <c r="L44" s="71">
        <v>6</v>
      </c>
      <c r="M44" s="71">
        <v>4</v>
      </c>
      <c r="O44" s="71" t="s">
        <v>39</v>
      </c>
      <c r="P44" s="71">
        <v>46</v>
      </c>
      <c r="Q44" s="71">
        <v>10</v>
      </c>
      <c r="R44" s="71">
        <v>1</v>
      </c>
      <c r="S44" s="71"/>
      <c r="T44" s="71">
        <v>1</v>
      </c>
      <c r="U44" s="71">
        <v>1</v>
      </c>
      <c r="V44" s="71">
        <v>0</v>
      </c>
      <c r="W44" s="71">
        <v>0</v>
      </c>
      <c r="X44" s="71">
        <v>5</v>
      </c>
      <c r="Y44" s="71">
        <v>4</v>
      </c>
      <c r="AB44" s="71" t="s">
        <v>39</v>
      </c>
      <c r="AC44" s="71">
        <v>37</v>
      </c>
      <c r="AD44" s="71">
        <v>10</v>
      </c>
      <c r="AE44" s="71">
        <v>1</v>
      </c>
      <c r="AF44" s="71">
        <v>1</v>
      </c>
      <c r="AG44" s="71">
        <v>1</v>
      </c>
      <c r="AH44" s="71">
        <v>1</v>
      </c>
      <c r="AI44" s="71">
        <v>0</v>
      </c>
      <c r="AJ44" s="71">
        <v>0</v>
      </c>
      <c r="AK44" s="71">
        <v>4</v>
      </c>
      <c r="AL44" s="71">
        <v>4</v>
      </c>
      <c r="AN44" s="71" t="s">
        <v>39</v>
      </c>
      <c r="AO44" s="71">
        <v>37</v>
      </c>
      <c r="AP44" s="71">
        <v>10</v>
      </c>
      <c r="AQ44" s="71">
        <v>1</v>
      </c>
      <c r="AR44" s="71"/>
      <c r="AS44" s="71">
        <v>1</v>
      </c>
      <c r="AT44" s="71"/>
      <c r="AU44" s="71"/>
      <c r="AV44" s="71"/>
      <c r="AW44" s="71">
        <v>4</v>
      </c>
      <c r="AX44" s="71">
        <v>4</v>
      </c>
    </row>
    <row r="45" spans="1:50" x14ac:dyDescent="0.25">
      <c r="A45" s="88" t="s">
        <v>39</v>
      </c>
      <c r="C45" s="71" t="s">
        <v>34</v>
      </c>
      <c r="D45" s="71">
        <v>192</v>
      </c>
      <c r="E45" s="71">
        <v>25</v>
      </c>
      <c r="F45" s="71"/>
      <c r="G45" s="71"/>
      <c r="H45" s="71">
        <v>1</v>
      </c>
      <c r="I45" s="71"/>
      <c r="J45" s="71"/>
      <c r="K45" s="71"/>
      <c r="L45" s="71">
        <v>13</v>
      </c>
      <c r="M45" s="71"/>
      <c r="O45" s="71" t="s">
        <v>34</v>
      </c>
      <c r="P45" s="71">
        <v>194</v>
      </c>
      <c r="Q45" s="71">
        <v>18</v>
      </c>
      <c r="R45" s="71"/>
      <c r="S45" s="71"/>
      <c r="T45" s="71">
        <v>1</v>
      </c>
      <c r="U45" s="71"/>
      <c r="V45" s="71"/>
      <c r="W45" s="71"/>
      <c r="X45" s="71">
        <v>8</v>
      </c>
      <c r="Y45" s="71"/>
      <c r="AB45" s="71" t="s">
        <v>34</v>
      </c>
      <c r="AC45" s="71">
        <v>186</v>
      </c>
      <c r="AD45" s="71">
        <v>20</v>
      </c>
      <c r="AE45" s="71"/>
      <c r="AF45" s="71"/>
      <c r="AG45" s="71">
        <v>1</v>
      </c>
      <c r="AH45" s="71"/>
      <c r="AI45" s="71"/>
      <c r="AJ45" s="71"/>
      <c r="AK45" s="71">
        <v>14</v>
      </c>
      <c r="AL45" s="71"/>
      <c r="AN45" s="71" t="s">
        <v>34</v>
      </c>
      <c r="AO45" s="71">
        <v>183</v>
      </c>
      <c r="AP45" s="71">
        <v>19</v>
      </c>
      <c r="AQ45" s="71">
        <v>1</v>
      </c>
      <c r="AR45" s="71"/>
      <c r="AS45" s="71">
        <v>1</v>
      </c>
      <c r="AT45" s="71"/>
      <c r="AU45" s="71"/>
      <c r="AV45" s="71"/>
      <c r="AW45" s="71">
        <v>10</v>
      </c>
      <c r="AX45" s="71"/>
    </row>
    <row r="46" spans="1:50" x14ac:dyDescent="0.25">
      <c r="A46" s="88" t="s">
        <v>34</v>
      </c>
      <c r="C46" s="71" t="s">
        <v>264</v>
      </c>
      <c r="D46" s="71">
        <v>44</v>
      </c>
      <c r="E46" s="71">
        <v>42</v>
      </c>
      <c r="F46" s="71">
        <v>1</v>
      </c>
      <c r="G46" s="71">
        <v>3</v>
      </c>
      <c r="H46" s="71">
        <v>14</v>
      </c>
      <c r="I46" s="71">
        <v>2</v>
      </c>
      <c r="J46" s="71">
        <v>0</v>
      </c>
      <c r="K46" s="71">
        <v>1</v>
      </c>
      <c r="L46" s="71">
        <v>4</v>
      </c>
      <c r="M46" s="71">
        <v>1</v>
      </c>
      <c r="O46" s="71" t="s">
        <v>37</v>
      </c>
      <c r="P46" s="71"/>
      <c r="Q46" s="71"/>
      <c r="R46" s="71"/>
      <c r="S46" s="71"/>
      <c r="T46" s="71"/>
      <c r="U46" s="71"/>
      <c r="V46" s="71"/>
      <c r="W46" s="71"/>
      <c r="X46" s="71"/>
      <c r="Y46" s="71"/>
      <c r="AB46" s="71" t="s">
        <v>37</v>
      </c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N46" s="71" t="s">
        <v>37</v>
      </c>
      <c r="AO46" s="71" t="s">
        <v>20</v>
      </c>
      <c r="AP46" s="71" t="s">
        <v>20</v>
      </c>
      <c r="AQ46" s="71" t="s">
        <v>20</v>
      </c>
      <c r="AR46" s="71" t="s">
        <v>20</v>
      </c>
      <c r="AS46" s="71" t="s">
        <v>20</v>
      </c>
      <c r="AT46" s="71" t="s">
        <v>20</v>
      </c>
      <c r="AU46" s="71"/>
      <c r="AV46" s="71" t="s">
        <v>20</v>
      </c>
      <c r="AW46" s="71" t="s">
        <v>20</v>
      </c>
      <c r="AX46" s="71" t="s">
        <v>20</v>
      </c>
    </row>
    <row r="47" spans="1:50" x14ac:dyDescent="0.25">
      <c r="A47" s="88" t="s">
        <v>233</v>
      </c>
      <c r="C47" s="71" t="s">
        <v>59</v>
      </c>
      <c r="D47" s="71"/>
      <c r="E47" s="71"/>
      <c r="F47" s="71"/>
      <c r="G47" s="71"/>
      <c r="H47" s="71"/>
      <c r="I47" s="71"/>
      <c r="J47" s="71"/>
      <c r="K47" s="71"/>
      <c r="L47" s="71"/>
      <c r="M47" s="71"/>
      <c r="O47" s="71" t="s">
        <v>59</v>
      </c>
      <c r="P47" s="71"/>
      <c r="Q47" s="71"/>
      <c r="R47" s="71"/>
      <c r="S47" s="71"/>
      <c r="T47" s="71"/>
      <c r="U47" s="71"/>
      <c r="V47" s="71"/>
      <c r="W47" s="71"/>
      <c r="X47" s="71"/>
      <c r="Y47" s="71"/>
      <c r="AB47" s="71" t="s">
        <v>59</v>
      </c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N47" s="71" t="s">
        <v>59</v>
      </c>
      <c r="AO47" s="71" t="s">
        <v>20</v>
      </c>
      <c r="AP47" s="71" t="s">
        <v>20</v>
      </c>
      <c r="AQ47" s="71" t="s">
        <v>20</v>
      </c>
      <c r="AR47" s="71" t="s">
        <v>20</v>
      </c>
      <c r="AS47" s="71" t="s">
        <v>20</v>
      </c>
      <c r="AT47" s="71" t="s">
        <v>20</v>
      </c>
      <c r="AU47" s="71"/>
      <c r="AV47" s="71" t="s">
        <v>20</v>
      </c>
      <c r="AW47" s="71" t="s">
        <v>20</v>
      </c>
      <c r="AX47" s="71" t="s">
        <v>20</v>
      </c>
    </row>
    <row r="48" spans="1:50" x14ac:dyDescent="0.25">
      <c r="A48" s="88" t="s">
        <v>28</v>
      </c>
      <c r="C48" s="71" t="s">
        <v>28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O48" s="71" t="s">
        <v>28</v>
      </c>
      <c r="P48" s="71"/>
      <c r="Q48" s="71"/>
      <c r="R48" s="71"/>
      <c r="S48" s="71"/>
      <c r="T48" s="71"/>
      <c r="U48" s="71"/>
      <c r="V48" s="71"/>
      <c r="W48" s="71"/>
      <c r="X48" s="71"/>
      <c r="Y48" s="71"/>
      <c r="AB48" s="71" t="s">
        <v>28</v>
      </c>
      <c r="AC48" s="71">
        <v>49</v>
      </c>
      <c r="AD48" s="71">
        <v>12</v>
      </c>
      <c r="AE48" s="71">
        <v>1</v>
      </c>
      <c r="AF48" s="71">
        <v>1</v>
      </c>
      <c r="AG48" s="71">
        <v>3</v>
      </c>
      <c r="AH48" s="71">
        <v>3</v>
      </c>
      <c r="AI48" s="71">
        <v>0</v>
      </c>
      <c r="AJ48" s="71">
        <v>0</v>
      </c>
      <c r="AK48" s="71">
        <v>2</v>
      </c>
      <c r="AL48" s="71">
        <v>12</v>
      </c>
      <c r="AN48" s="71" t="s">
        <v>28</v>
      </c>
      <c r="AO48" s="71">
        <v>49</v>
      </c>
      <c r="AP48" s="71">
        <v>12</v>
      </c>
      <c r="AQ48" s="71">
        <v>1</v>
      </c>
      <c r="AR48" s="71">
        <v>1</v>
      </c>
      <c r="AS48" s="71">
        <v>3</v>
      </c>
      <c r="AT48" s="71">
        <v>3</v>
      </c>
      <c r="AU48" s="71"/>
      <c r="AV48" s="71"/>
      <c r="AW48" s="71">
        <v>2</v>
      </c>
      <c r="AX48" s="71">
        <v>12</v>
      </c>
    </row>
  </sheetData>
  <autoFilter ref="AN5:AX48" xr:uid="{4137FDC0-E625-447D-85BD-D170C28C9CD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F2C59-2A70-4462-A60C-8579B1B32449}">
  <dimension ref="A1:BE57"/>
  <sheetViews>
    <sheetView topLeftCell="A13" zoomScale="55" zoomScaleNormal="55" workbookViewId="0">
      <selection activeCell="C46" sqref="C46"/>
    </sheetView>
  </sheetViews>
  <sheetFormatPr defaultRowHeight="15" x14ac:dyDescent="0.25"/>
  <cols>
    <col min="3" max="3" width="20.140625" customWidth="1"/>
    <col min="4" max="4" width="19.85546875" customWidth="1"/>
    <col min="5" max="5" width="16.140625" customWidth="1"/>
    <col min="6" max="6" width="18.42578125" customWidth="1"/>
    <col min="7" max="7" width="21.140625" customWidth="1"/>
    <col min="8" max="8" width="19.85546875" customWidth="1"/>
    <col min="9" max="9" width="17.7109375" customWidth="1"/>
    <col min="10" max="10" width="16.7109375" customWidth="1"/>
    <col min="11" max="11" width="16" customWidth="1"/>
    <col min="12" max="12" width="23.140625" customWidth="1"/>
    <col min="13" max="13" width="20.28515625" customWidth="1"/>
    <col min="14" max="14" width="5.28515625" customWidth="1"/>
    <col min="15" max="15" width="20.140625" customWidth="1"/>
    <col min="16" max="16" width="19.85546875" customWidth="1"/>
    <col min="17" max="17" width="16.140625" customWidth="1"/>
    <col min="18" max="18" width="18.42578125" customWidth="1"/>
    <col min="19" max="19" width="21.140625" customWidth="1"/>
    <col min="20" max="20" width="19.85546875" customWidth="1"/>
    <col min="21" max="21" width="17.7109375" customWidth="1"/>
    <col min="22" max="22" width="16.7109375" customWidth="1"/>
    <col min="23" max="23" width="16" customWidth="1"/>
    <col min="24" max="24" width="23.140625" customWidth="1"/>
    <col min="25" max="25" width="20.28515625" customWidth="1"/>
    <col min="26" max="26" width="5.28515625" customWidth="1"/>
    <col min="29" max="29" width="20.140625" customWidth="1"/>
    <col min="30" max="30" width="19.85546875" customWidth="1"/>
    <col min="31" max="31" width="16.140625" customWidth="1"/>
    <col min="32" max="32" width="18.42578125" customWidth="1"/>
    <col min="33" max="33" width="21.140625" customWidth="1"/>
    <col min="34" max="34" width="19.85546875" customWidth="1"/>
    <col min="35" max="35" width="17.7109375" customWidth="1"/>
    <col min="36" max="36" width="16.7109375" customWidth="1"/>
    <col min="37" max="37" width="16" customWidth="1"/>
    <col min="38" max="38" width="23.140625" customWidth="1"/>
    <col min="39" max="39" width="20.28515625" customWidth="1"/>
    <col min="41" max="41" width="20.140625" customWidth="1"/>
    <col min="42" max="42" width="19.85546875" customWidth="1"/>
    <col min="43" max="43" width="16.140625" customWidth="1"/>
    <col min="44" max="44" width="18.42578125" customWidth="1"/>
    <col min="45" max="45" width="21.140625" customWidth="1"/>
    <col min="46" max="46" width="19.85546875" customWidth="1"/>
    <col min="47" max="47" width="17.7109375" customWidth="1"/>
    <col min="48" max="48" width="16.7109375" customWidth="1"/>
    <col min="49" max="49" width="16" customWidth="1"/>
    <col min="50" max="50" width="19.28515625" customWidth="1"/>
    <col min="51" max="51" width="13.85546875" customWidth="1"/>
  </cols>
  <sheetData>
    <row r="1" spans="1:52" x14ac:dyDescent="0.25">
      <c r="D1" t="s">
        <v>160</v>
      </c>
      <c r="P1" t="s">
        <v>160</v>
      </c>
      <c r="AD1" t="s">
        <v>160</v>
      </c>
      <c r="AP1" t="s">
        <v>160</v>
      </c>
    </row>
    <row r="3" spans="1:52" x14ac:dyDescent="0.25">
      <c r="C3" s="172" t="s">
        <v>267</v>
      </c>
      <c r="N3" s="172"/>
      <c r="O3" s="172" t="s">
        <v>250</v>
      </c>
      <c r="Z3" s="172"/>
      <c r="AC3" t="s">
        <v>234</v>
      </c>
      <c r="AO3" t="s">
        <v>3</v>
      </c>
    </row>
    <row r="4" spans="1:52" s="75" customFormat="1" ht="69.75" x14ac:dyDescent="0.25">
      <c r="A4" s="173"/>
      <c r="B4" s="173"/>
      <c r="C4" s="174"/>
      <c r="D4" s="175" t="s">
        <v>7</v>
      </c>
      <c r="E4" s="175" t="s">
        <v>127</v>
      </c>
      <c r="F4" s="175" t="s">
        <v>8</v>
      </c>
      <c r="G4" s="176" t="s">
        <v>9</v>
      </c>
      <c r="H4" s="175" t="s">
        <v>88</v>
      </c>
      <c r="I4" s="175" t="s">
        <v>11</v>
      </c>
      <c r="J4" s="175" t="s">
        <v>12</v>
      </c>
      <c r="K4" s="175" t="s">
        <v>14</v>
      </c>
      <c r="L4" s="175" t="s">
        <v>15</v>
      </c>
      <c r="M4" s="175" t="s">
        <v>230</v>
      </c>
      <c r="O4" s="174"/>
      <c r="P4" s="175" t="s">
        <v>7</v>
      </c>
      <c r="Q4" s="175" t="s">
        <v>127</v>
      </c>
      <c r="R4" s="175" t="s">
        <v>8</v>
      </c>
      <c r="S4" s="176" t="s">
        <v>9</v>
      </c>
      <c r="T4" s="175" t="s">
        <v>88</v>
      </c>
      <c r="U4" s="175" t="s">
        <v>11</v>
      </c>
      <c r="V4" s="175" t="s">
        <v>12</v>
      </c>
      <c r="W4" s="175" t="s">
        <v>14</v>
      </c>
      <c r="X4" s="175" t="s">
        <v>15</v>
      </c>
      <c r="Y4" s="175" t="s">
        <v>230</v>
      </c>
      <c r="AA4" s="17"/>
      <c r="AB4" s="75" t="s">
        <v>210</v>
      </c>
      <c r="AC4" s="120"/>
      <c r="AD4" s="121" t="s">
        <v>7</v>
      </c>
      <c r="AE4" s="121" t="s">
        <v>127</v>
      </c>
      <c r="AF4" s="121" t="s">
        <v>8</v>
      </c>
      <c r="AG4" s="118" t="s">
        <v>9</v>
      </c>
      <c r="AH4" s="121" t="s">
        <v>88</v>
      </c>
      <c r="AI4" s="121" t="s">
        <v>11</v>
      </c>
      <c r="AJ4" s="121" t="s">
        <v>12</v>
      </c>
      <c r="AK4" s="121" t="s">
        <v>14</v>
      </c>
      <c r="AL4" s="121" t="s">
        <v>15</v>
      </c>
      <c r="AM4" s="121" t="s">
        <v>230</v>
      </c>
      <c r="AO4" s="120"/>
      <c r="AP4" s="121" t="s">
        <v>7</v>
      </c>
      <c r="AQ4" s="121" t="s">
        <v>127</v>
      </c>
      <c r="AR4" s="121" t="s">
        <v>8</v>
      </c>
      <c r="AS4" s="118" t="s">
        <v>9</v>
      </c>
      <c r="AT4" s="121" t="s">
        <v>88</v>
      </c>
      <c r="AU4" s="121" t="s">
        <v>11</v>
      </c>
      <c r="AV4" s="121" t="s">
        <v>12</v>
      </c>
      <c r="AW4" s="121" t="s">
        <v>14</v>
      </c>
      <c r="AX4" s="121" t="s">
        <v>15</v>
      </c>
      <c r="AY4" s="121" t="s">
        <v>230</v>
      </c>
    </row>
    <row r="5" spans="1:52" ht="33.75" customHeight="1" x14ac:dyDescent="0.25">
      <c r="A5" t="s">
        <v>17</v>
      </c>
      <c r="C5" s="156" t="s">
        <v>17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67"/>
      <c r="O5" s="156" t="s">
        <v>17</v>
      </c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67"/>
      <c r="AC5" s="156" t="s">
        <v>17</v>
      </c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O5" s="156" t="s">
        <v>17</v>
      </c>
      <c r="AP5" s="157"/>
      <c r="AQ5" s="157"/>
      <c r="AR5" s="157"/>
      <c r="AS5" s="157"/>
      <c r="AT5" s="157"/>
      <c r="AU5" s="157"/>
      <c r="AV5" s="157"/>
      <c r="AW5" s="157"/>
      <c r="AX5" s="157"/>
      <c r="AY5" s="157"/>
    </row>
    <row r="6" spans="1:52" ht="33.75" customHeight="1" x14ac:dyDescent="0.25">
      <c r="A6" t="s">
        <v>33</v>
      </c>
      <c r="C6" s="156" t="s">
        <v>33</v>
      </c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67"/>
      <c r="O6" s="156" t="s">
        <v>33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67"/>
      <c r="AC6" s="156" t="s">
        <v>33</v>
      </c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O6" s="156" t="s">
        <v>33</v>
      </c>
      <c r="AP6" s="157"/>
      <c r="AQ6" s="157"/>
      <c r="AR6" s="157"/>
      <c r="AS6" s="157"/>
      <c r="AT6" s="157"/>
      <c r="AU6" s="157"/>
      <c r="AV6" s="157"/>
      <c r="AW6" s="157"/>
      <c r="AX6" s="157"/>
      <c r="AY6" s="157"/>
    </row>
    <row r="7" spans="1:52" ht="33.75" customHeight="1" x14ac:dyDescent="0.25">
      <c r="A7" t="s">
        <v>25</v>
      </c>
      <c r="C7" s="156" t="s">
        <v>25</v>
      </c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67"/>
      <c r="O7" s="156" t="s">
        <v>25</v>
      </c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67"/>
      <c r="AC7" s="156" t="s">
        <v>25</v>
      </c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O7" s="156" t="s">
        <v>25</v>
      </c>
      <c r="AP7" s="157"/>
      <c r="AQ7" s="157"/>
      <c r="AR7" s="157" t="s">
        <v>20</v>
      </c>
      <c r="AS7" s="157"/>
      <c r="AT7" s="157"/>
      <c r="AU7" s="157"/>
      <c r="AV7" s="157" t="s">
        <v>20</v>
      </c>
      <c r="AW7" s="157" t="s">
        <v>20</v>
      </c>
      <c r="AX7" s="157"/>
      <c r="AY7" s="157"/>
    </row>
    <row r="8" spans="1:52" ht="33.75" customHeight="1" x14ac:dyDescent="0.25">
      <c r="A8" t="s">
        <v>22</v>
      </c>
      <c r="C8" s="156" t="s">
        <v>22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67"/>
      <c r="O8" s="156" t="s">
        <v>22</v>
      </c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67"/>
      <c r="AC8" s="156" t="s">
        <v>22</v>
      </c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O8" s="156" t="s">
        <v>22</v>
      </c>
      <c r="AP8" s="157" t="s">
        <v>20</v>
      </c>
      <c r="AQ8" s="157" t="s">
        <v>20</v>
      </c>
      <c r="AR8" s="157" t="s">
        <v>20</v>
      </c>
      <c r="AS8" s="157"/>
      <c r="AT8" s="157"/>
      <c r="AU8" s="157"/>
      <c r="AV8" s="157"/>
      <c r="AW8" s="157" t="s">
        <v>20</v>
      </c>
      <c r="AX8" s="157"/>
      <c r="AY8" s="157"/>
    </row>
    <row r="9" spans="1:52" ht="33.75" customHeight="1" x14ac:dyDescent="0.25">
      <c r="A9" t="s">
        <v>53</v>
      </c>
      <c r="C9" s="156" t="s">
        <v>118</v>
      </c>
      <c r="D9" s="177"/>
      <c r="E9" s="177"/>
      <c r="F9" s="177"/>
      <c r="G9" s="177"/>
      <c r="H9" s="177"/>
      <c r="I9" s="177"/>
      <c r="J9" s="177"/>
      <c r="K9" s="177"/>
      <c r="L9" s="177"/>
      <c r="M9" s="177">
        <v>1215</v>
      </c>
      <c r="N9" s="167"/>
      <c r="O9" s="156" t="s">
        <v>118</v>
      </c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67"/>
      <c r="AC9" s="156" t="s">
        <v>118</v>
      </c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O9" s="156" t="s">
        <v>118</v>
      </c>
      <c r="AP9" s="157" t="s">
        <v>20</v>
      </c>
      <c r="AQ9" s="157"/>
      <c r="AR9" s="157" t="s">
        <v>20</v>
      </c>
      <c r="AS9" s="157"/>
      <c r="AT9" s="157"/>
      <c r="AU9" s="157"/>
      <c r="AV9" s="157" t="s">
        <v>20</v>
      </c>
      <c r="AW9" s="157" t="s">
        <v>20</v>
      </c>
      <c r="AX9" s="157"/>
      <c r="AY9" s="157"/>
    </row>
    <row r="10" spans="1:52" ht="33.75" customHeight="1" x14ac:dyDescent="0.25">
      <c r="A10" t="s">
        <v>43</v>
      </c>
      <c r="C10" s="156" t="s">
        <v>43</v>
      </c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68"/>
      <c r="O10" s="156" t="s">
        <v>43</v>
      </c>
      <c r="P10" s="157">
        <v>100000</v>
      </c>
      <c r="Q10" s="157">
        <v>9000</v>
      </c>
      <c r="R10" s="157"/>
      <c r="S10" s="157"/>
      <c r="T10" s="157">
        <v>1200</v>
      </c>
      <c r="U10" s="157"/>
      <c r="V10" s="157"/>
      <c r="W10" s="157"/>
      <c r="X10" s="157"/>
      <c r="Y10" s="157"/>
      <c r="Z10" s="168"/>
      <c r="AC10" s="156" t="s">
        <v>43</v>
      </c>
      <c r="AD10" s="157">
        <v>100000</v>
      </c>
      <c r="AE10" s="157">
        <v>9000</v>
      </c>
      <c r="AF10" s="157"/>
      <c r="AG10" s="157"/>
      <c r="AH10" s="157">
        <v>1200</v>
      </c>
      <c r="AI10" s="157"/>
      <c r="AJ10" s="157"/>
      <c r="AK10" s="157"/>
      <c r="AL10" s="157"/>
      <c r="AM10" s="157"/>
      <c r="AO10" s="156" t="s">
        <v>43</v>
      </c>
      <c r="AP10" s="157">
        <v>80000</v>
      </c>
      <c r="AQ10" s="157">
        <v>7000</v>
      </c>
      <c r="AR10" s="157" t="s">
        <v>20</v>
      </c>
      <c r="AS10" s="157" t="s">
        <v>20</v>
      </c>
      <c r="AT10" s="157">
        <v>1200</v>
      </c>
      <c r="AU10" s="157"/>
      <c r="AV10" s="157" t="s">
        <v>20</v>
      </c>
      <c r="AW10" s="157" t="s">
        <v>20</v>
      </c>
      <c r="AX10" s="157"/>
      <c r="AY10" s="157"/>
    </row>
    <row r="11" spans="1:52" ht="33.75" customHeight="1" x14ac:dyDescent="0.25">
      <c r="A11" t="s">
        <v>47</v>
      </c>
      <c r="C11" s="156" t="s">
        <v>47</v>
      </c>
      <c r="D11" s="157"/>
      <c r="E11" s="157"/>
      <c r="F11" s="157"/>
      <c r="G11" s="157"/>
      <c r="H11" s="157"/>
      <c r="I11" s="157"/>
      <c r="J11" s="157"/>
      <c r="K11" s="157"/>
      <c r="L11" s="157"/>
      <c r="M11" s="157">
        <v>500</v>
      </c>
      <c r="N11" s="167"/>
      <c r="O11" s="156" t="s">
        <v>47</v>
      </c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67"/>
      <c r="AC11" s="156" t="s">
        <v>47</v>
      </c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O11" s="156" t="s">
        <v>47</v>
      </c>
      <c r="AP11" s="157"/>
      <c r="AQ11" s="157"/>
      <c r="AR11" s="157" t="s">
        <v>20</v>
      </c>
      <c r="AS11" s="157" t="s">
        <v>20</v>
      </c>
      <c r="AT11" s="157"/>
      <c r="AU11" s="157"/>
      <c r="AV11" s="157" t="s">
        <v>20</v>
      </c>
      <c r="AW11" s="157" t="s">
        <v>20</v>
      </c>
      <c r="AX11" s="157"/>
      <c r="AY11" s="157" t="s">
        <v>20</v>
      </c>
      <c r="AZ11" s="123"/>
    </row>
    <row r="12" spans="1:52" ht="33.75" customHeight="1" x14ac:dyDescent="0.25">
      <c r="A12" t="s">
        <v>89</v>
      </c>
      <c r="C12" s="156" t="s">
        <v>18</v>
      </c>
      <c r="D12" s="157">
        <v>498902</v>
      </c>
      <c r="E12" s="157">
        <v>32491</v>
      </c>
      <c r="F12" s="157">
        <v>900</v>
      </c>
      <c r="G12" s="157">
        <v>2788</v>
      </c>
      <c r="H12" s="157">
        <v>2094</v>
      </c>
      <c r="I12" s="157">
        <v>19560</v>
      </c>
      <c r="J12" s="157">
        <v>0</v>
      </c>
      <c r="K12" s="157">
        <v>61896</v>
      </c>
      <c r="L12" s="157">
        <v>147643</v>
      </c>
      <c r="M12" s="157"/>
      <c r="N12" s="169"/>
      <c r="O12" s="156" t="s">
        <v>18</v>
      </c>
      <c r="P12" s="157">
        <v>532300</v>
      </c>
      <c r="Q12" s="157">
        <v>30485</v>
      </c>
      <c r="R12" s="157">
        <v>900</v>
      </c>
      <c r="S12" s="157">
        <v>365</v>
      </c>
      <c r="T12" s="157">
        <v>2011</v>
      </c>
      <c r="U12" s="157">
        <v>18560</v>
      </c>
      <c r="V12" s="157"/>
      <c r="W12" s="157">
        <v>61796</v>
      </c>
      <c r="X12" s="157">
        <v>146036</v>
      </c>
      <c r="Y12" s="157">
        <v>1215</v>
      </c>
      <c r="Z12" s="169"/>
      <c r="AA12">
        <v>900</v>
      </c>
      <c r="AC12" s="156" t="s">
        <v>18</v>
      </c>
      <c r="AD12" s="157">
        <v>543947</v>
      </c>
      <c r="AE12" s="157">
        <v>28669</v>
      </c>
      <c r="AF12" s="157">
        <v>900</v>
      </c>
      <c r="AG12" s="157">
        <v>375</v>
      </c>
      <c r="AH12" s="157">
        <v>2369</v>
      </c>
      <c r="AI12" s="157">
        <v>21791</v>
      </c>
      <c r="AJ12" s="157"/>
      <c r="AK12" s="157">
        <v>61796</v>
      </c>
      <c r="AL12" s="157">
        <v>123852</v>
      </c>
      <c r="AM12" s="157">
        <v>900</v>
      </c>
      <c r="AO12" s="156" t="s">
        <v>18</v>
      </c>
      <c r="AP12" s="157">
        <v>530282</v>
      </c>
      <c r="AQ12" s="157">
        <v>36309</v>
      </c>
      <c r="AR12" s="157">
        <v>900</v>
      </c>
      <c r="AS12" s="157">
        <v>375</v>
      </c>
      <c r="AT12" s="157">
        <v>2672</v>
      </c>
      <c r="AU12" s="157">
        <v>21341</v>
      </c>
      <c r="AV12" s="157"/>
      <c r="AW12" s="157">
        <v>62196</v>
      </c>
      <c r="AX12" s="157">
        <v>145312</v>
      </c>
      <c r="AY12" s="157">
        <v>1200</v>
      </c>
    </row>
    <row r="13" spans="1:52" ht="33.75" customHeight="1" x14ac:dyDescent="0.25">
      <c r="A13" t="s">
        <v>54</v>
      </c>
      <c r="C13" s="156" t="s">
        <v>54</v>
      </c>
      <c r="D13" s="157">
        <v>150000</v>
      </c>
      <c r="E13" s="157">
        <v>5000</v>
      </c>
      <c r="F13" s="157"/>
      <c r="G13" s="157"/>
      <c r="H13" s="157"/>
      <c r="I13" s="157"/>
      <c r="J13" s="157"/>
      <c r="K13" s="157"/>
      <c r="L13" s="157"/>
      <c r="M13" s="157"/>
      <c r="N13" s="168"/>
      <c r="O13" s="156" t="s">
        <v>54</v>
      </c>
      <c r="P13" s="157">
        <v>150000</v>
      </c>
      <c r="Q13" s="157">
        <v>5000</v>
      </c>
      <c r="R13" s="157"/>
      <c r="S13" s="157"/>
      <c r="T13" s="157"/>
      <c r="U13" s="157"/>
      <c r="V13" s="157"/>
      <c r="W13" s="157"/>
      <c r="X13" s="157"/>
      <c r="Y13" s="157"/>
      <c r="Z13" s="168"/>
      <c r="AC13" s="156" t="s">
        <v>54</v>
      </c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O13" s="156" t="s">
        <v>54</v>
      </c>
      <c r="AP13" s="157" t="s">
        <v>20</v>
      </c>
      <c r="AQ13" s="157" t="s">
        <v>20</v>
      </c>
      <c r="AR13" s="157" t="s">
        <v>20</v>
      </c>
      <c r="AS13" s="157" t="s">
        <v>20</v>
      </c>
      <c r="AT13" s="157" t="s">
        <v>20</v>
      </c>
      <c r="AU13" s="157" t="s">
        <v>20</v>
      </c>
      <c r="AV13" s="157" t="s">
        <v>20</v>
      </c>
      <c r="AW13" s="157" t="s">
        <v>20</v>
      </c>
      <c r="AX13" s="157" t="s">
        <v>20</v>
      </c>
      <c r="AY13" s="157" t="s">
        <v>20</v>
      </c>
    </row>
    <row r="14" spans="1:52" ht="33.75" customHeight="1" x14ac:dyDescent="0.25">
      <c r="A14" t="s">
        <v>90</v>
      </c>
      <c r="C14" s="156" t="s">
        <v>19</v>
      </c>
      <c r="D14" s="157">
        <v>200000</v>
      </c>
      <c r="E14" s="157">
        <v>5000</v>
      </c>
      <c r="F14" s="157">
        <v>1000</v>
      </c>
      <c r="G14" s="157">
        <v>100</v>
      </c>
      <c r="H14" s="157">
        <v>300</v>
      </c>
      <c r="I14" s="157">
        <v>14000</v>
      </c>
      <c r="J14" s="157">
        <v>400000</v>
      </c>
      <c r="K14" s="157">
        <v>205000</v>
      </c>
      <c r="L14" s="157">
        <v>53000</v>
      </c>
      <c r="M14" s="157">
        <v>100</v>
      </c>
      <c r="N14" s="168"/>
      <c r="O14" s="156" t="s">
        <v>19</v>
      </c>
      <c r="P14" s="157">
        <v>200000</v>
      </c>
      <c r="Q14" s="157">
        <v>5000</v>
      </c>
      <c r="R14" s="157">
        <v>1000</v>
      </c>
      <c r="S14" s="157">
        <v>100</v>
      </c>
      <c r="T14" s="157">
        <v>300</v>
      </c>
      <c r="U14" s="157">
        <v>14000</v>
      </c>
      <c r="V14" s="157">
        <v>400000</v>
      </c>
      <c r="W14" s="157">
        <v>205000</v>
      </c>
      <c r="X14" s="157">
        <v>53000</v>
      </c>
      <c r="Y14" s="157">
        <v>500</v>
      </c>
      <c r="Z14" s="168"/>
      <c r="AA14">
        <v>1000</v>
      </c>
      <c r="AC14" s="156" t="s">
        <v>19</v>
      </c>
      <c r="AD14" s="157">
        <v>200000</v>
      </c>
      <c r="AE14" s="157">
        <v>5000</v>
      </c>
      <c r="AF14" s="157">
        <v>1000</v>
      </c>
      <c r="AG14" s="157">
        <v>100</v>
      </c>
      <c r="AH14" s="157">
        <v>300</v>
      </c>
      <c r="AI14" s="157">
        <v>14000</v>
      </c>
      <c r="AJ14" s="157">
        <v>400000</v>
      </c>
      <c r="AK14" s="157">
        <v>205000</v>
      </c>
      <c r="AL14" s="157">
        <v>53000</v>
      </c>
      <c r="AM14" s="157">
        <v>1000</v>
      </c>
      <c r="AO14" s="156" t="s">
        <v>19</v>
      </c>
      <c r="AP14" s="157">
        <v>200000</v>
      </c>
      <c r="AQ14" s="157">
        <v>5000</v>
      </c>
      <c r="AR14" s="157">
        <v>50</v>
      </c>
      <c r="AS14" s="157">
        <v>100</v>
      </c>
      <c r="AT14" s="157">
        <v>500</v>
      </c>
      <c r="AU14" s="157">
        <v>10000</v>
      </c>
      <c r="AV14" s="157">
        <v>400000</v>
      </c>
      <c r="AW14" s="157">
        <v>200000</v>
      </c>
      <c r="AX14" s="157">
        <v>50000</v>
      </c>
      <c r="AY14" s="157">
        <v>500</v>
      </c>
    </row>
    <row r="15" spans="1:52" ht="33.75" customHeight="1" x14ac:dyDescent="0.25">
      <c r="A15" t="s">
        <v>21</v>
      </c>
      <c r="C15" s="156" t="s">
        <v>21</v>
      </c>
      <c r="D15" s="157">
        <v>400000</v>
      </c>
      <c r="E15" s="157">
        <v>50000</v>
      </c>
      <c r="F15" s="157">
        <v>5000</v>
      </c>
      <c r="G15" s="157">
        <v>500</v>
      </c>
      <c r="H15" s="157">
        <v>4000</v>
      </c>
      <c r="I15" s="157">
        <v>5500</v>
      </c>
      <c r="J15" s="157">
        <v>4000</v>
      </c>
      <c r="K15" s="157">
        <v>23000</v>
      </c>
      <c r="L15" s="157"/>
      <c r="M15" s="157"/>
      <c r="N15" s="168"/>
      <c r="O15" s="156" t="s">
        <v>21</v>
      </c>
      <c r="P15" s="157">
        <v>390000</v>
      </c>
      <c r="Q15" s="157">
        <v>50000</v>
      </c>
      <c r="R15" s="157">
        <v>5000</v>
      </c>
      <c r="S15" s="157">
        <v>500</v>
      </c>
      <c r="T15" s="157">
        <v>2000</v>
      </c>
      <c r="U15" s="157">
        <v>5000</v>
      </c>
      <c r="V15" s="157">
        <v>3000</v>
      </c>
      <c r="W15" s="157">
        <v>22000</v>
      </c>
      <c r="X15" s="157"/>
      <c r="Y15" s="157"/>
      <c r="Z15" s="168"/>
      <c r="AA15">
        <v>4000</v>
      </c>
      <c r="AC15" s="156" t="s">
        <v>21</v>
      </c>
      <c r="AD15" s="157">
        <v>380000</v>
      </c>
      <c r="AE15" s="157">
        <v>50000</v>
      </c>
      <c r="AF15" s="157">
        <v>4000</v>
      </c>
      <c r="AG15" s="157">
        <v>500</v>
      </c>
      <c r="AH15" s="157">
        <v>1600</v>
      </c>
      <c r="AI15" s="157">
        <v>5000</v>
      </c>
      <c r="AJ15" s="157">
        <v>2500</v>
      </c>
      <c r="AK15" s="157">
        <v>22000</v>
      </c>
      <c r="AL15" s="157"/>
      <c r="AM15" s="157">
        <v>4000</v>
      </c>
      <c r="AO15" s="156" t="s">
        <v>21</v>
      </c>
      <c r="AP15" s="157">
        <v>380000</v>
      </c>
      <c r="AQ15" s="157">
        <v>50000</v>
      </c>
      <c r="AR15" s="157">
        <v>3000</v>
      </c>
      <c r="AS15" s="157">
        <v>500</v>
      </c>
      <c r="AT15" s="157">
        <v>600</v>
      </c>
      <c r="AU15" s="157">
        <v>3000</v>
      </c>
      <c r="AV15" s="157">
        <v>2600</v>
      </c>
      <c r="AW15" s="157">
        <v>22000</v>
      </c>
      <c r="AX15" s="157"/>
      <c r="AY15" s="157"/>
    </row>
    <row r="16" spans="1:52" ht="33.75" customHeight="1" x14ac:dyDescent="0.25">
      <c r="A16" t="s">
        <v>44</v>
      </c>
      <c r="C16" s="156" t="s">
        <v>44</v>
      </c>
      <c r="D16" s="157">
        <v>80000</v>
      </c>
      <c r="E16" s="157">
        <v>150</v>
      </c>
      <c r="F16" s="157">
        <v>600</v>
      </c>
      <c r="G16" s="157"/>
      <c r="H16" s="157"/>
      <c r="I16" s="157"/>
      <c r="J16" s="157"/>
      <c r="K16" s="157"/>
      <c r="L16" s="157"/>
      <c r="M16" s="157"/>
      <c r="N16" s="168"/>
      <c r="O16" s="156" t="s">
        <v>44</v>
      </c>
      <c r="P16" s="157">
        <v>70000</v>
      </c>
      <c r="Q16" s="157">
        <v>100</v>
      </c>
      <c r="R16" s="157">
        <v>500</v>
      </c>
      <c r="S16" s="157"/>
      <c r="T16" s="157"/>
      <c r="U16" s="157"/>
      <c r="V16" s="157"/>
      <c r="W16" s="157"/>
      <c r="X16" s="157"/>
      <c r="Y16" s="157"/>
      <c r="Z16" s="168"/>
      <c r="AA16">
        <v>2000</v>
      </c>
      <c r="AC16" s="156" t="s">
        <v>44</v>
      </c>
      <c r="AD16" s="157">
        <v>50000</v>
      </c>
      <c r="AE16" s="157">
        <v>650</v>
      </c>
      <c r="AF16" s="157">
        <v>2000</v>
      </c>
      <c r="AG16" s="157"/>
      <c r="AH16" s="157"/>
      <c r="AI16" s="157"/>
      <c r="AJ16" s="157"/>
      <c r="AK16" s="157"/>
      <c r="AL16" s="157"/>
      <c r="AM16" s="157">
        <v>2000</v>
      </c>
      <c r="AO16" s="156" t="s">
        <v>44</v>
      </c>
      <c r="AP16" s="157">
        <v>24700</v>
      </c>
      <c r="AQ16" s="157">
        <v>580</v>
      </c>
      <c r="AR16" s="157">
        <v>2000</v>
      </c>
      <c r="AS16" s="157" t="s">
        <v>20</v>
      </c>
      <c r="AT16" s="157" t="s">
        <v>20</v>
      </c>
      <c r="AU16" s="157"/>
      <c r="AV16" s="157" t="s">
        <v>20</v>
      </c>
      <c r="AW16" s="157" t="s">
        <v>20</v>
      </c>
      <c r="AX16" s="157"/>
      <c r="AY16" s="157" t="s">
        <v>20</v>
      </c>
    </row>
    <row r="17" spans="1:55" ht="33.75" customHeight="1" x14ac:dyDescent="0.25">
      <c r="A17" t="s">
        <v>26</v>
      </c>
      <c r="C17" s="156" t="s">
        <v>26</v>
      </c>
      <c r="D17" s="157">
        <v>150000</v>
      </c>
      <c r="E17" s="157">
        <v>1200</v>
      </c>
      <c r="F17" s="157">
        <v>100000</v>
      </c>
      <c r="G17" s="157">
        <v>100</v>
      </c>
      <c r="H17" s="157">
        <v>1000</v>
      </c>
      <c r="I17" s="157">
        <v>80000</v>
      </c>
      <c r="J17" s="157">
        <v>0</v>
      </c>
      <c r="K17" s="157">
        <v>7000</v>
      </c>
      <c r="L17" s="157">
        <v>1000</v>
      </c>
      <c r="M17" s="157"/>
      <c r="N17" s="168"/>
      <c r="O17" s="156" t="s">
        <v>26</v>
      </c>
      <c r="P17" s="157">
        <v>150000</v>
      </c>
      <c r="Q17" s="157">
        <v>1200</v>
      </c>
      <c r="R17" s="157">
        <v>100000</v>
      </c>
      <c r="S17" s="157">
        <v>100</v>
      </c>
      <c r="T17" s="157">
        <v>1000</v>
      </c>
      <c r="U17" s="157">
        <v>80000</v>
      </c>
      <c r="V17" s="157"/>
      <c r="W17" s="157">
        <v>7000</v>
      </c>
      <c r="X17" s="157">
        <v>1000</v>
      </c>
      <c r="Y17" s="157">
        <v>100</v>
      </c>
      <c r="Z17" s="168"/>
      <c r="AA17">
        <v>100000</v>
      </c>
      <c r="AC17" s="156" t="s">
        <v>26</v>
      </c>
      <c r="AD17" s="157">
        <v>150000</v>
      </c>
      <c r="AE17" s="157">
        <v>1200</v>
      </c>
      <c r="AF17" s="157">
        <v>100000</v>
      </c>
      <c r="AG17" s="157">
        <v>100</v>
      </c>
      <c r="AH17" s="157">
        <v>1000</v>
      </c>
      <c r="AI17" s="157">
        <v>80000</v>
      </c>
      <c r="AJ17" s="157"/>
      <c r="AK17" s="157">
        <v>7000</v>
      </c>
      <c r="AL17" s="157">
        <v>1000</v>
      </c>
      <c r="AM17" s="157">
        <v>100000</v>
      </c>
      <c r="AO17" s="156" t="s">
        <v>26</v>
      </c>
      <c r="AP17" s="157" t="s">
        <v>20</v>
      </c>
      <c r="AQ17" s="157" t="s">
        <v>20</v>
      </c>
      <c r="AR17" s="157"/>
      <c r="AS17" s="157" t="s">
        <v>20</v>
      </c>
      <c r="AT17" s="157" t="s">
        <v>20</v>
      </c>
      <c r="AU17" s="157"/>
      <c r="AV17" s="157"/>
      <c r="AW17" s="157" t="s">
        <v>20</v>
      </c>
      <c r="AX17" s="157"/>
      <c r="AY17" s="157" t="s">
        <v>20</v>
      </c>
    </row>
    <row r="18" spans="1:55" ht="33.75" customHeight="1" x14ac:dyDescent="0.25">
      <c r="A18" t="s">
        <v>51</v>
      </c>
      <c r="C18" s="156" t="s">
        <v>51</v>
      </c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67"/>
      <c r="O18" s="156" t="s">
        <v>51</v>
      </c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67"/>
      <c r="AC18" s="156" t="s">
        <v>51</v>
      </c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O18" s="156" t="s">
        <v>51</v>
      </c>
      <c r="AP18" s="157"/>
      <c r="AQ18" s="157" t="s">
        <v>20</v>
      </c>
      <c r="AR18" s="157"/>
      <c r="AS18" s="157" t="s">
        <v>20</v>
      </c>
      <c r="AT18" s="157"/>
      <c r="AU18" s="157"/>
      <c r="AV18" s="157"/>
      <c r="AW18" s="157"/>
      <c r="AX18" s="157"/>
      <c r="AY18" s="157" t="s">
        <v>20</v>
      </c>
    </row>
    <row r="19" spans="1:55" ht="33.75" customHeight="1" x14ac:dyDescent="0.25">
      <c r="A19" t="s">
        <v>32</v>
      </c>
      <c r="C19" s="156" t="s">
        <v>32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67"/>
      <c r="O19" s="156" t="s">
        <v>32</v>
      </c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67"/>
      <c r="AC19" s="156" t="s">
        <v>32</v>
      </c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O19" s="156" t="s">
        <v>32</v>
      </c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BC19" s="119"/>
    </row>
    <row r="20" spans="1:55" ht="33.75" customHeight="1" x14ac:dyDescent="0.25">
      <c r="A20" t="s">
        <v>60</v>
      </c>
      <c r="C20" s="156" t="s">
        <v>60</v>
      </c>
      <c r="D20" s="157">
        <v>448468</v>
      </c>
      <c r="E20" s="157"/>
      <c r="F20" s="157"/>
      <c r="G20" s="157"/>
      <c r="H20" s="157"/>
      <c r="I20" s="157"/>
      <c r="J20" s="157">
        <v>481890</v>
      </c>
      <c r="K20" s="157">
        <v>566634</v>
      </c>
      <c r="L20" s="157"/>
      <c r="M20" s="157"/>
      <c r="N20" s="169"/>
      <c r="O20" s="156" t="s">
        <v>60</v>
      </c>
      <c r="P20" s="157">
        <v>401174</v>
      </c>
      <c r="Q20" s="157"/>
      <c r="R20" s="157"/>
      <c r="S20" s="157"/>
      <c r="T20" s="157"/>
      <c r="U20" s="157"/>
      <c r="V20" s="157">
        <v>802133</v>
      </c>
      <c r="W20" s="157">
        <v>297610</v>
      </c>
      <c r="X20" s="157"/>
      <c r="Y20" s="157"/>
      <c r="Z20" s="169"/>
      <c r="AC20" s="156" t="s">
        <v>60</v>
      </c>
      <c r="AD20" s="157">
        <v>401174</v>
      </c>
      <c r="AE20" s="157"/>
      <c r="AF20" s="157"/>
      <c r="AG20" s="157"/>
      <c r="AH20" s="157"/>
      <c r="AI20" s="157"/>
      <c r="AJ20" s="157">
        <v>802133</v>
      </c>
      <c r="AK20" s="157">
        <v>297610</v>
      </c>
      <c r="AL20" s="157"/>
      <c r="AM20" s="157"/>
      <c r="AO20" s="156" t="s">
        <v>60</v>
      </c>
      <c r="AP20" s="157">
        <v>343600</v>
      </c>
      <c r="AQ20" s="157"/>
      <c r="AR20" s="157"/>
      <c r="AS20" s="157"/>
      <c r="AT20" s="157"/>
      <c r="AU20" s="157"/>
      <c r="AV20" s="157">
        <v>542600</v>
      </c>
      <c r="AW20" s="157">
        <v>634200</v>
      </c>
      <c r="AX20" s="157"/>
      <c r="AY20" s="157"/>
    </row>
    <row r="21" spans="1:55" ht="33.75" customHeight="1" x14ac:dyDescent="0.25">
      <c r="A21" t="s">
        <v>52</v>
      </c>
      <c r="C21" s="156" t="s">
        <v>52</v>
      </c>
      <c r="D21" s="157">
        <v>370000</v>
      </c>
      <c r="E21" s="157">
        <v>26000</v>
      </c>
      <c r="F21" s="157"/>
      <c r="G21" s="157"/>
      <c r="H21" s="157">
        <v>1000</v>
      </c>
      <c r="I21" s="157"/>
      <c r="J21" s="157"/>
      <c r="K21" s="157"/>
      <c r="L21" s="157">
        <v>4000</v>
      </c>
      <c r="M21" s="157"/>
      <c r="N21" s="168"/>
      <c r="O21" s="156" t="s">
        <v>52</v>
      </c>
      <c r="P21" s="157">
        <v>360000</v>
      </c>
      <c r="Q21" s="157">
        <v>24000</v>
      </c>
      <c r="R21" s="157"/>
      <c r="S21" s="157"/>
      <c r="T21" s="157">
        <v>1000</v>
      </c>
      <c r="U21" s="157"/>
      <c r="V21" s="157"/>
      <c r="W21" s="157"/>
      <c r="X21" s="157">
        <v>4000</v>
      </c>
      <c r="Y21" s="157"/>
      <c r="Z21" s="168"/>
      <c r="AC21" s="166" t="s">
        <v>52</v>
      </c>
      <c r="AD21" s="157">
        <v>360000</v>
      </c>
      <c r="AE21" s="157">
        <v>14000</v>
      </c>
      <c r="AF21" s="157"/>
      <c r="AG21" s="157"/>
      <c r="AH21" s="157">
        <v>1000</v>
      </c>
      <c r="AI21" s="157"/>
      <c r="AJ21" s="157"/>
      <c r="AK21" s="157"/>
      <c r="AL21" s="157">
        <v>4000</v>
      </c>
      <c r="AM21" s="157"/>
      <c r="AO21" s="156" t="s">
        <v>52</v>
      </c>
      <c r="AP21" s="157">
        <v>355000</v>
      </c>
      <c r="AQ21" s="157">
        <v>13000</v>
      </c>
      <c r="AR21" s="157"/>
      <c r="AS21" s="157"/>
      <c r="AT21" s="157">
        <v>1000</v>
      </c>
      <c r="AU21" s="157"/>
      <c r="AV21" s="157"/>
      <c r="AW21" s="157"/>
      <c r="AX21" s="157">
        <v>5000</v>
      </c>
      <c r="AY21" s="157"/>
    </row>
    <row r="22" spans="1:55" ht="33.75" customHeight="1" x14ac:dyDescent="0.25">
      <c r="A22" t="s">
        <v>36</v>
      </c>
      <c r="C22" s="156" t="s">
        <v>36</v>
      </c>
      <c r="D22" s="157">
        <v>1500000</v>
      </c>
      <c r="E22" s="157">
        <v>30000</v>
      </c>
      <c r="F22" s="157"/>
      <c r="G22" s="157">
        <v>2800</v>
      </c>
      <c r="H22" s="157">
        <v>1000</v>
      </c>
      <c r="I22" s="157">
        <v>8000</v>
      </c>
      <c r="J22" s="157">
        <v>121500</v>
      </c>
      <c r="K22" s="157">
        <v>292700</v>
      </c>
      <c r="L22" s="157"/>
      <c r="M22" s="157"/>
      <c r="N22" s="168"/>
      <c r="O22" s="156" t="s">
        <v>36</v>
      </c>
      <c r="P22" s="157">
        <v>1500000</v>
      </c>
      <c r="Q22" s="157">
        <v>30000</v>
      </c>
      <c r="R22" s="157"/>
      <c r="S22" s="157">
        <v>2800</v>
      </c>
      <c r="T22" s="157">
        <v>1000</v>
      </c>
      <c r="U22" s="157">
        <v>8000</v>
      </c>
      <c r="V22" s="157">
        <v>121500</v>
      </c>
      <c r="W22" s="157">
        <v>292700</v>
      </c>
      <c r="X22" s="157"/>
      <c r="Y22" s="157"/>
      <c r="Z22" s="168"/>
      <c r="AC22" s="156" t="s">
        <v>36</v>
      </c>
      <c r="AD22" s="157">
        <v>1500000</v>
      </c>
      <c r="AE22" s="157">
        <v>30000</v>
      </c>
      <c r="AF22" s="157"/>
      <c r="AG22" s="157">
        <v>2700</v>
      </c>
      <c r="AH22" s="157">
        <v>1000</v>
      </c>
      <c r="AI22" s="157">
        <v>8000</v>
      </c>
      <c r="AJ22" s="157">
        <v>85000</v>
      </c>
      <c r="AK22" s="157">
        <v>205000</v>
      </c>
      <c r="AL22" s="157"/>
      <c r="AM22" s="157"/>
      <c r="AO22" s="156" t="s">
        <v>36</v>
      </c>
      <c r="AP22" s="157">
        <v>1500000</v>
      </c>
      <c r="AQ22" s="157">
        <v>30000</v>
      </c>
      <c r="AR22" s="157"/>
      <c r="AS22" s="157">
        <v>2700</v>
      </c>
      <c r="AT22" s="157">
        <v>1000</v>
      </c>
      <c r="AU22" s="157">
        <v>8000</v>
      </c>
      <c r="AV22" s="157">
        <v>36500</v>
      </c>
      <c r="AW22" s="157">
        <v>125000</v>
      </c>
      <c r="AX22" s="157"/>
      <c r="AY22" s="157"/>
    </row>
    <row r="23" spans="1:55" ht="33.75" customHeight="1" x14ac:dyDescent="0.25">
      <c r="A23" t="s">
        <v>45</v>
      </c>
      <c r="C23" s="156" t="s">
        <v>45</v>
      </c>
      <c r="D23" s="157">
        <v>90000</v>
      </c>
      <c r="E23" s="157">
        <v>2500</v>
      </c>
      <c r="F23" s="157"/>
      <c r="G23" s="157"/>
      <c r="H23" s="157"/>
      <c r="I23" s="157"/>
      <c r="J23" s="157"/>
      <c r="K23" s="157"/>
      <c r="L23" s="157"/>
      <c r="M23" s="157"/>
      <c r="N23" s="168"/>
      <c r="O23" s="156" t="s">
        <v>45</v>
      </c>
      <c r="P23" s="157">
        <v>90000</v>
      </c>
      <c r="Q23" s="157">
        <v>2500</v>
      </c>
      <c r="R23" s="157"/>
      <c r="S23" s="157"/>
      <c r="T23" s="157"/>
      <c r="U23" s="157"/>
      <c r="V23" s="157"/>
      <c r="W23" s="157"/>
      <c r="X23" s="157"/>
      <c r="Y23" s="157"/>
      <c r="Z23" s="168"/>
      <c r="AC23" s="156" t="s">
        <v>45</v>
      </c>
      <c r="AD23" s="157">
        <v>86000</v>
      </c>
      <c r="AE23" s="157">
        <v>2500</v>
      </c>
      <c r="AF23" s="157"/>
      <c r="AG23" s="157"/>
      <c r="AH23" s="157"/>
      <c r="AI23" s="157"/>
      <c r="AJ23" s="157"/>
      <c r="AK23" s="157"/>
      <c r="AL23" s="157"/>
      <c r="AM23" s="157"/>
      <c r="AO23" s="156" t="s">
        <v>45</v>
      </c>
      <c r="AP23" s="157">
        <v>81500</v>
      </c>
      <c r="AQ23" s="157">
        <v>2500</v>
      </c>
      <c r="AR23" s="157"/>
      <c r="AS23" s="157"/>
      <c r="AT23" s="157"/>
      <c r="AU23" s="157"/>
      <c r="AV23" s="157"/>
      <c r="AW23" s="157"/>
      <c r="AX23" s="157"/>
      <c r="AY23" s="157"/>
    </row>
    <row r="24" spans="1:55" ht="33.75" customHeight="1" x14ac:dyDescent="0.25">
      <c r="A24" t="s">
        <v>42</v>
      </c>
      <c r="C24" s="156" t="s">
        <v>42</v>
      </c>
      <c r="D24" s="157">
        <v>300000</v>
      </c>
      <c r="E24" s="157">
        <v>40000</v>
      </c>
      <c r="F24" s="157">
        <v>20000</v>
      </c>
      <c r="G24" s="157"/>
      <c r="H24" s="157">
        <v>12000</v>
      </c>
      <c r="I24" s="157">
        <v>25000</v>
      </c>
      <c r="J24" s="157">
        <v>100000</v>
      </c>
      <c r="K24" s="157">
        <v>100000</v>
      </c>
      <c r="L24" s="157">
        <v>2000</v>
      </c>
      <c r="M24" s="157"/>
      <c r="N24" s="168"/>
      <c r="O24" s="156" t="s">
        <v>42</v>
      </c>
      <c r="P24" s="157">
        <v>300000</v>
      </c>
      <c r="Q24" s="157">
        <v>40000</v>
      </c>
      <c r="R24" s="157">
        <v>20000</v>
      </c>
      <c r="S24" s="157">
        <v>200</v>
      </c>
      <c r="T24" s="157">
        <v>12000</v>
      </c>
      <c r="U24" s="157">
        <v>25000</v>
      </c>
      <c r="V24" s="157">
        <v>100000</v>
      </c>
      <c r="W24" s="157">
        <v>100000</v>
      </c>
      <c r="X24" s="157">
        <v>2000</v>
      </c>
      <c r="Y24" s="157">
        <v>1000</v>
      </c>
      <c r="Z24" s="168"/>
      <c r="AA24">
        <v>20000</v>
      </c>
      <c r="AC24" s="156" t="s">
        <v>42</v>
      </c>
      <c r="AD24" s="157">
        <v>300000</v>
      </c>
      <c r="AE24" s="157">
        <v>40000</v>
      </c>
      <c r="AF24" s="157">
        <v>20000</v>
      </c>
      <c r="AG24" s="157"/>
      <c r="AH24" s="157">
        <v>10000</v>
      </c>
      <c r="AI24" s="157">
        <v>20000</v>
      </c>
      <c r="AJ24" s="157">
        <v>100000</v>
      </c>
      <c r="AK24" s="157">
        <v>100000</v>
      </c>
      <c r="AL24" s="157">
        <v>1000</v>
      </c>
      <c r="AM24" s="157">
        <v>20000</v>
      </c>
      <c r="AO24" s="156" t="s">
        <v>42</v>
      </c>
      <c r="AP24" s="157">
        <v>300000</v>
      </c>
      <c r="AQ24" s="157">
        <v>40000</v>
      </c>
      <c r="AR24" s="157">
        <v>20000</v>
      </c>
      <c r="AS24" s="157"/>
      <c r="AT24" s="157">
        <v>10000</v>
      </c>
      <c r="AU24" s="157">
        <v>20000</v>
      </c>
      <c r="AV24" s="157">
        <v>100000</v>
      </c>
      <c r="AW24" s="157">
        <v>100000</v>
      </c>
      <c r="AX24" s="157">
        <v>1000</v>
      </c>
      <c r="AY24" s="157">
        <v>1000</v>
      </c>
    </row>
    <row r="25" spans="1:55" ht="33.75" customHeight="1" x14ac:dyDescent="0.25">
      <c r="A25" t="s">
        <v>31</v>
      </c>
      <c r="C25" s="156" t="s">
        <v>31</v>
      </c>
      <c r="D25" s="157">
        <v>250000</v>
      </c>
      <c r="E25" s="157"/>
      <c r="F25" s="157"/>
      <c r="G25" s="157"/>
      <c r="H25" s="157"/>
      <c r="I25" s="157"/>
      <c r="J25" s="157">
        <v>600000</v>
      </c>
      <c r="K25" s="157">
        <v>400000</v>
      </c>
      <c r="L25" s="157"/>
      <c r="M25" s="157">
        <v>0</v>
      </c>
      <c r="N25" s="168"/>
      <c r="O25" s="156" t="s">
        <v>31</v>
      </c>
      <c r="P25" s="157">
        <v>230000</v>
      </c>
      <c r="Q25" s="157"/>
      <c r="R25" s="157"/>
      <c r="S25" s="157"/>
      <c r="T25" s="157"/>
      <c r="U25" s="157"/>
      <c r="V25" s="157">
        <v>450000</v>
      </c>
      <c r="W25" s="157">
        <v>350000</v>
      </c>
      <c r="X25" s="157"/>
      <c r="Y25" s="157"/>
      <c r="Z25" s="168"/>
      <c r="AC25" s="156" t="s">
        <v>31</v>
      </c>
      <c r="AD25" s="157">
        <v>230000</v>
      </c>
      <c r="AE25" s="157"/>
      <c r="AF25" s="157"/>
      <c r="AG25" s="157"/>
      <c r="AH25" s="157"/>
      <c r="AI25" s="157"/>
      <c r="AJ25" s="157">
        <v>450000</v>
      </c>
      <c r="AK25" s="157">
        <v>350000</v>
      </c>
      <c r="AL25" s="157"/>
      <c r="AM25" s="157"/>
      <c r="AO25" s="156" t="s">
        <v>31</v>
      </c>
      <c r="AP25" s="157">
        <v>230000</v>
      </c>
      <c r="AQ25" s="157"/>
      <c r="AR25" s="157"/>
      <c r="AS25" s="157"/>
      <c r="AT25" s="157"/>
      <c r="AU25" s="157"/>
      <c r="AV25" s="157">
        <v>450000</v>
      </c>
      <c r="AW25" s="157">
        <v>350000</v>
      </c>
      <c r="AX25" s="157"/>
      <c r="AY25" s="157"/>
    </row>
    <row r="26" spans="1:55" ht="33.75" customHeight="1" x14ac:dyDescent="0.25">
      <c r="A26" t="s">
        <v>49</v>
      </c>
      <c r="C26" s="156" t="s">
        <v>49</v>
      </c>
      <c r="D26" s="157">
        <v>140000</v>
      </c>
      <c r="E26" s="157"/>
      <c r="F26" s="157"/>
      <c r="G26" s="157"/>
      <c r="H26" s="157"/>
      <c r="I26" s="157"/>
      <c r="J26" s="157"/>
      <c r="K26" s="157"/>
      <c r="L26" s="157"/>
      <c r="M26" s="157"/>
      <c r="N26" s="168"/>
      <c r="O26" s="156" t="s">
        <v>49</v>
      </c>
      <c r="P26" s="157">
        <v>140000</v>
      </c>
      <c r="Q26" s="157"/>
      <c r="R26" s="157"/>
      <c r="S26" s="157"/>
      <c r="T26" s="157"/>
      <c r="U26" s="157"/>
      <c r="V26" s="157"/>
      <c r="W26" s="157"/>
      <c r="X26" s="157"/>
      <c r="Y26" s="157"/>
      <c r="Z26" s="168"/>
      <c r="AC26" s="156" t="s">
        <v>49</v>
      </c>
      <c r="AD26" s="157">
        <v>140000</v>
      </c>
      <c r="AE26" s="157"/>
      <c r="AF26" s="157"/>
      <c r="AG26" s="157"/>
      <c r="AH26" s="157"/>
      <c r="AI26" s="157"/>
      <c r="AJ26" s="157"/>
      <c r="AK26" s="157"/>
      <c r="AL26" s="157"/>
      <c r="AM26" s="157"/>
      <c r="AO26" s="156" t="s">
        <v>49</v>
      </c>
      <c r="AP26" s="157">
        <v>140000</v>
      </c>
      <c r="AQ26" s="157"/>
      <c r="AR26" s="157"/>
      <c r="AS26" s="157"/>
      <c r="AT26" s="157"/>
      <c r="AU26" s="157"/>
      <c r="AV26" s="157" t="s">
        <v>20</v>
      </c>
      <c r="AW26" s="157" t="s">
        <v>20</v>
      </c>
      <c r="AX26" s="157"/>
      <c r="AY26" s="157"/>
    </row>
    <row r="27" spans="1:55" ht="33.75" customHeight="1" x14ac:dyDescent="0.25">
      <c r="A27" t="s">
        <v>46</v>
      </c>
      <c r="C27" s="156" t="s">
        <v>46</v>
      </c>
      <c r="D27" s="157">
        <v>2500000</v>
      </c>
      <c r="E27" s="157"/>
      <c r="F27" s="157">
        <v>2500000</v>
      </c>
      <c r="G27" s="157"/>
      <c r="H27" s="157"/>
      <c r="I27" s="157"/>
      <c r="J27" s="157"/>
      <c r="K27" s="157"/>
      <c r="L27" s="157"/>
      <c r="M27" s="157"/>
      <c r="N27" s="168"/>
      <c r="O27" s="156" t="s">
        <v>46</v>
      </c>
      <c r="P27" s="157">
        <v>2500000</v>
      </c>
      <c r="Q27" s="157"/>
      <c r="R27" s="157">
        <v>2500000</v>
      </c>
      <c r="S27" s="157"/>
      <c r="T27" s="157"/>
      <c r="U27" s="157"/>
      <c r="V27" s="157"/>
      <c r="W27" s="157"/>
      <c r="X27" s="157"/>
      <c r="Y27" s="157"/>
      <c r="Z27" s="168"/>
      <c r="AA27">
        <v>2500000</v>
      </c>
      <c r="AC27" s="156" t="s">
        <v>46</v>
      </c>
      <c r="AD27" s="157">
        <v>2500000</v>
      </c>
      <c r="AE27" s="157"/>
      <c r="AF27" s="157">
        <v>2500000</v>
      </c>
      <c r="AG27" s="157"/>
      <c r="AH27" s="157"/>
      <c r="AI27" s="157"/>
      <c r="AJ27" s="157"/>
      <c r="AK27" s="157"/>
      <c r="AL27" s="157"/>
      <c r="AM27" s="157">
        <v>2500000</v>
      </c>
      <c r="AO27" s="156" t="s">
        <v>46</v>
      </c>
      <c r="AP27" s="157">
        <v>2500000</v>
      </c>
      <c r="AQ27" s="157"/>
      <c r="AR27" s="157">
        <v>2500000</v>
      </c>
      <c r="AS27" s="157"/>
      <c r="AT27" s="157"/>
      <c r="AU27" s="157"/>
      <c r="AV27" s="157"/>
      <c r="AW27" s="157"/>
      <c r="AX27" s="157"/>
      <c r="AY27" s="157"/>
    </row>
    <row r="28" spans="1:55" ht="33.75" customHeight="1" x14ac:dyDescent="0.25">
      <c r="A28" t="s">
        <v>81</v>
      </c>
      <c r="C28" s="156" t="s">
        <v>81</v>
      </c>
      <c r="D28" s="157">
        <v>100000</v>
      </c>
      <c r="E28" s="157">
        <v>50000</v>
      </c>
      <c r="F28" s="157">
        <v>1000</v>
      </c>
      <c r="G28" s="157">
        <v>200</v>
      </c>
      <c r="H28" s="157">
        <v>200000</v>
      </c>
      <c r="I28" s="157">
        <v>5000</v>
      </c>
      <c r="J28" s="157">
        <v>600000</v>
      </c>
      <c r="K28" s="157">
        <v>600000</v>
      </c>
      <c r="L28" s="157">
        <v>100</v>
      </c>
      <c r="M28" s="157"/>
      <c r="N28" s="168"/>
      <c r="O28" s="156" t="s">
        <v>81</v>
      </c>
      <c r="P28" s="157">
        <v>100000</v>
      </c>
      <c r="Q28" s="157">
        <v>50000</v>
      </c>
      <c r="R28" s="157">
        <v>1000</v>
      </c>
      <c r="S28" s="157">
        <v>200</v>
      </c>
      <c r="T28" s="157">
        <v>200000</v>
      </c>
      <c r="U28" s="157">
        <v>5000</v>
      </c>
      <c r="V28" s="157">
        <v>600000</v>
      </c>
      <c r="W28" s="157">
        <v>600000</v>
      </c>
      <c r="X28" s="157">
        <v>100</v>
      </c>
      <c r="Y28" s="157"/>
      <c r="Z28" s="168"/>
      <c r="AA28">
        <v>1000</v>
      </c>
      <c r="AC28" s="156" t="s">
        <v>81</v>
      </c>
      <c r="AD28" s="157">
        <v>100000</v>
      </c>
      <c r="AE28" s="157">
        <v>50000</v>
      </c>
      <c r="AF28" s="157">
        <v>1000</v>
      </c>
      <c r="AG28" s="157">
        <v>200</v>
      </c>
      <c r="AH28" s="157">
        <v>200000</v>
      </c>
      <c r="AI28" s="157">
        <v>5000</v>
      </c>
      <c r="AJ28" s="157">
        <v>600000</v>
      </c>
      <c r="AK28" s="157">
        <v>600000</v>
      </c>
      <c r="AL28" s="157">
        <v>100</v>
      </c>
      <c r="AM28" s="157">
        <v>1000</v>
      </c>
      <c r="AO28" s="156" t="s">
        <v>81</v>
      </c>
      <c r="AP28" s="157">
        <v>100000</v>
      </c>
      <c r="AQ28" s="157">
        <v>50000</v>
      </c>
      <c r="AR28" s="157">
        <v>1000</v>
      </c>
      <c r="AS28" s="157">
        <v>200</v>
      </c>
      <c r="AT28" s="157">
        <v>200000</v>
      </c>
      <c r="AU28" s="157">
        <v>5000</v>
      </c>
      <c r="AV28" s="157">
        <v>800000</v>
      </c>
      <c r="AW28" s="157">
        <v>1000000</v>
      </c>
      <c r="AX28" s="157">
        <v>100</v>
      </c>
      <c r="AY28" s="157"/>
    </row>
    <row r="29" spans="1:55" ht="33.75" customHeight="1" x14ac:dyDescent="0.25">
      <c r="A29" t="s">
        <v>55</v>
      </c>
      <c r="C29" s="156" t="s">
        <v>126</v>
      </c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67"/>
      <c r="O29" s="156" t="s">
        <v>126</v>
      </c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67"/>
      <c r="AC29" s="156" t="s">
        <v>126</v>
      </c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O29" s="156" t="s">
        <v>126</v>
      </c>
      <c r="AP29" s="157" t="s">
        <v>20</v>
      </c>
      <c r="AQ29" s="157"/>
      <c r="AR29" s="157"/>
      <c r="AS29" s="157" t="s">
        <v>20</v>
      </c>
      <c r="AT29" s="157" t="s">
        <v>20</v>
      </c>
      <c r="AU29" s="157"/>
      <c r="AV29" s="157"/>
      <c r="AW29" s="157" t="s">
        <v>20</v>
      </c>
      <c r="AX29" s="157" t="s">
        <v>20</v>
      </c>
      <c r="AY29" s="157" t="s">
        <v>20</v>
      </c>
    </row>
    <row r="30" spans="1:55" ht="33.75" customHeight="1" x14ac:dyDescent="0.25">
      <c r="A30" t="s">
        <v>50</v>
      </c>
      <c r="C30" s="156" t="s">
        <v>50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67"/>
      <c r="O30" s="156" t="s">
        <v>50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67"/>
      <c r="AC30" s="156" t="s">
        <v>50</v>
      </c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O30" s="156" t="s">
        <v>50</v>
      </c>
      <c r="AP30" s="157"/>
      <c r="AQ30" s="157"/>
      <c r="AR30" s="157"/>
      <c r="AS30" s="157" t="s">
        <v>20</v>
      </c>
      <c r="AT30" s="157"/>
      <c r="AU30" s="157"/>
      <c r="AV30" s="157"/>
      <c r="AW30" s="157"/>
      <c r="AX30" s="157"/>
      <c r="AY30" s="157"/>
    </row>
    <row r="31" spans="1:55" ht="33.75" customHeight="1" x14ac:dyDescent="0.25">
      <c r="A31" t="s">
        <v>57</v>
      </c>
      <c r="C31" s="156" t="s">
        <v>120</v>
      </c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69"/>
      <c r="O31" s="156" t="s">
        <v>120</v>
      </c>
      <c r="P31" s="157">
        <v>60000</v>
      </c>
      <c r="Q31" s="157"/>
      <c r="R31" s="157"/>
      <c r="S31" s="157"/>
      <c r="T31" s="157"/>
      <c r="U31" s="157"/>
      <c r="V31" s="157"/>
      <c r="W31" s="157"/>
      <c r="X31" s="157"/>
      <c r="Y31" s="157"/>
      <c r="Z31" s="169"/>
      <c r="AC31" s="156" t="s">
        <v>120</v>
      </c>
      <c r="AD31" s="157">
        <v>60000</v>
      </c>
      <c r="AE31" s="157"/>
      <c r="AF31" s="157"/>
      <c r="AG31" s="157"/>
      <c r="AH31" s="157"/>
      <c r="AI31" s="157"/>
      <c r="AJ31" s="157"/>
      <c r="AK31" s="157"/>
      <c r="AL31" s="157"/>
      <c r="AM31" s="157"/>
      <c r="AO31" s="156" t="s">
        <v>120</v>
      </c>
      <c r="AP31" s="157">
        <v>60000</v>
      </c>
      <c r="AQ31" s="157"/>
      <c r="AR31" s="157"/>
      <c r="AS31" s="157" t="s">
        <v>20</v>
      </c>
      <c r="AT31" s="157"/>
      <c r="AU31" s="157"/>
      <c r="AV31" s="157"/>
      <c r="AW31" s="157"/>
      <c r="AX31" s="157" t="s">
        <v>20</v>
      </c>
      <c r="AY31" s="157" t="s">
        <v>20</v>
      </c>
    </row>
    <row r="32" spans="1:55" ht="33.75" customHeight="1" x14ac:dyDescent="0.25">
      <c r="A32" t="s">
        <v>29</v>
      </c>
      <c r="C32" s="156" t="s">
        <v>29</v>
      </c>
      <c r="D32" s="157">
        <v>20000</v>
      </c>
      <c r="E32" s="157"/>
      <c r="F32" s="157"/>
      <c r="G32" s="157"/>
      <c r="H32" s="157"/>
      <c r="I32" s="157"/>
      <c r="J32" s="157"/>
      <c r="K32" s="157"/>
      <c r="L32" s="157"/>
      <c r="M32" s="157"/>
      <c r="N32" s="167"/>
      <c r="O32" s="156" t="s">
        <v>29</v>
      </c>
      <c r="P32" s="157">
        <v>20000</v>
      </c>
      <c r="Q32" s="157"/>
      <c r="R32" s="157"/>
      <c r="S32" s="157"/>
      <c r="T32" s="157"/>
      <c r="U32" s="157"/>
      <c r="V32" s="157"/>
      <c r="W32" s="157"/>
      <c r="X32" s="157"/>
      <c r="Y32" s="157"/>
      <c r="Z32" s="167"/>
      <c r="AC32" s="156" t="s">
        <v>29</v>
      </c>
      <c r="AD32" s="157">
        <v>20000</v>
      </c>
      <c r="AE32" s="157"/>
      <c r="AF32" s="157"/>
      <c r="AG32" s="157"/>
      <c r="AH32" s="157"/>
      <c r="AI32" s="157"/>
      <c r="AJ32" s="157"/>
      <c r="AK32" s="157"/>
      <c r="AL32" s="157"/>
      <c r="AM32" s="157"/>
      <c r="AO32" s="156" t="s">
        <v>29</v>
      </c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</row>
    <row r="33" spans="1:51" ht="23.25" x14ac:dyDescent="0.25">
      <c r="A33" t="s">
        <v>61</v>
      </c>
      <c r="C33" s="156" t="s">
        <v>61</v>
      </c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67"/>
      <c r="O33" s="156" t="s">
        <v>61</v>
      </c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67"/>
      <c r="AC33" s="156" t="s">
        <v>61</v>
      </c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O33" s="156" t="s">
        <v>61</v>
      </c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</row>
    <row r="34" spans="1:51" ht="23.25" x14ac:dyDescent="0.25">
      <c r="A34" t="s">
        <v>38</v>
      </c>
      <c r="C34" s="156" t="s">
        <v>38</v>
      </c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67"/>
      <c r="O34" s="156" t="s">
        <v>38</v>
      </c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67"/>
      <c r="AC34" s="156" t="s">
        <v>38</v>
      </c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O34" s="156" t="s">
        <v>38</v>
      </c>
      <c r="AP34" s="157"/>
      <c r="AQ34" s="157" t="s">
        <v>20</v>
      </c>
      <c r="AR34" s="157" t="s">
        <v>20</v>
      </c>
      <c r="AS34" s="157"/>
      <c r="AT34" s="157"/>
      <c r="AU34" s="157"/>
      <c r="AV34" s="157"/>
      <c r="AW34" s="157" t="s">
        <v>20</v>
      </c>
      <c r="AX34" s="157" t="s">
        <v>20</v>
      </c>
      <c r="AY34" s="157" t="s">
        <v>20</v>
      </c>
    </row>
    <row r="35" spans="1:51" ht="23.25" x14ac:dyDescent="0.25">
      <c r="A35" t="s">
        <v>27</v>
      </c>
      <c r="C35" s="156" t="s">
        <v>27</v>
      </c>
      <c r="D35" s="157">
        <v>74500</v>
      </c>
      <c r="E35" s="157">
        <v>2900</v>
      </c>
      <c r="F35" s="157">
        <v>850</v>
      </c>
      <c r="G35" s="157"/>
      <c r="H35" s="157"/>
      <c r="I35" s="157"/>
      <c r="J35" s="157"/>
      <c r="K35" s="157">
        <v>208</v>
      </c>
      <c r="L35" s="157"/>
      <c r="M35" s="157"/>
      <c r="N35" s="170"/>
      <c r="O35" s="156" t="s">
        <v>27</v>
      </c>
      <c r="P35" s="157">
        <v>74500</v>
      </c>
      <c r="Q35" s="157">
        <v>2900</v>
      </c>
      <c r="R35" s="157">
        <v>850</v>
      </c>
      <c r="S35" s="157"/>
      <c r="T35" s="157"/>
      <c r="U35" s="157"/>
      <c r="V35" s="157"/>
      <c r="W35" s="157">
        <v>208</v>
      </c>
      <c r="X35" s="157"/>
      <c r="Y35" s="157"/>
      <c r="Z35" s="170"/>
      <c r="AA35">
        <v>850</v>
      </c>
      <c r="AC35" s="156" t="s">
        <v>27</v>
      </c>
      <c r="AD35" s="157">
        <v>74500</v>
      </c>
      <c r="AE35" s="157">
        <v>2900</v>
      </c>
      <c r="AF35" s="157">
        <v>850</v>
      </c>
      <c r="AG35" s="157"/>
      <c r="AH35" s="157"/>
      <c r="AI35" s="157"/>
      <c r="AJ35" s="157"/>
      <c r="AK35" s="157">
        <v>208</v>
      </c>
      <c r="AL35" s="157"/>
      <c r="AM35" s="157">
        <v>850</v>
      </c>
      <c r="AO35" s="156" t="s">
        <v>27</v>
      </c>
      <c r="AP35" s="157">
        <v>74500</v>
      </c>
      <c r="AQ35" s="157">
        <v>2900</v>
      </c>
      <c r="AR35" s="157">
        <v>850</v>
      </c>
      <c r="AS35" s="157"/>
      <c r="AT35" s="157"/>
      <c r="AU35" s="157"/>
      <c r="AV35" s="157"/>
      <c r="AW35" s="157">
        <v>208</v>
      </c>
      <c r="AX35" s="157"/>
      <c r="AY35" s="157"/>
    </row>
    <row r="36" spans="1:51" ht="23.25" x14ac:dyDescent="0.25">
      <c r="A36" t="s">
        <v>41</v>
      </c>
      <c r="C36" s="156" t="s">
        <v>41</v>
      </c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67"/>
      <c r="O36" s="156" t="s">
        <v>41</v>
      </c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67"/>
      <c r="AC36" s="156" t="s">
        <v>41</v>
      </c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O36" s="156" t="s">
        <v>41</v>
      </c>
      <c r="AP36" s="157"/>
      <c r="AQ36" s="157"/>
      <c r="AR36" s="157" t="s">
        <v>20</v>
      </c>
      <c r="AS36" s="157"/>
      <c r="AT36" s="157"/>
      <c r="AU36" s="157"/>
      <c r="AV36" s="157"/>
      <c r="AW36" s="157"/>
      <c r="AX36" s="157"/>
      <c r="AY36" s="157"/>
    </row>
    <row r="37" spans="1:51" ht="23.25" x14ac:dyDescent="0.25">
      <c r="A37" t="s">
        <v>40</v>
      </c>
      <c r="C37" s="156" t="s">
        <v>40</v>
      </c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67"/>
      <c r="O37" s="156" t="s">
        <v>40</v>
      </c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67"/>
      <c r="AC37" s="156" t="s">
        <v>40</v>
      </c>
      <c r="AD37" s="157"/>
      <c r="AE37" s="157"/>
      <c r="AF37" s="157"/>
      <c r="AG37" s="157"/>
      <c r="AH37" s="157"/>
      <c r="AI37" s="157"/>
      <c r="AJ37" s="157"/>
      <c r="AK37" s="157"/>
      <c r="AL37" s="157"/>
      <c r="AM37" s="157"/>
      <c r="AO37" s="156" t="s">
        <v>40</v>
      </c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</row>
    <row r="38" spans="1:51" ht="23.25" x14ac:dyDescent="0.25">
      <c r="A38" t="s">
        <v>231</v>
      </c>
      <c r="C38" s="156" t="s">
        <v>58</v>
      </c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67"/>
      <c r="O38" s="156" t="s">
        <v>58</v>
      </c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67"/>
      <c r="AC38" s="156" t="s">
        <v>58</v>
      </c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O38" s="156" t="s">
        <v>58</v>
      </c>
      <c r="AP38" s="157"/>
      <c r="AQ38" s="157"/>
      <c r="AR38" s="157"/>
      <c r="AS38" s="157"/>
      <c r="AT38" s="157"/>
      <c r="AU38" s="157"/>
      <c r="AV38" s="157"/>
      <c r="AW38" s="157"/>
      <c r="AX38" s="157" t="s">
        <v>20</v>
      </c>
      <c r="AY38" s="157"/>
    </row>
    <row r="39" spans="1:51" ht="23.25" x14ac:dyDescent="0.25">
      <c r="A39" t="s">
        <v>23</v>
      </c>
      <c r="C39" s="156" t="s">
        <v>23</v>
      </c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67"/>
      <c r="O39" s="156" t="s">
        <v>23</v>
      </c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67"/>
      <c r="AC39" s="156" t="s">
        <v>23</v>
      </c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O39" s="156" t="s">
        <v>23</v>
      </c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</row>
    <row r="40" spans="1:51" ht="23.25" x14ac:dyDescent="0.25">
      <c r="A40" t="s">
        <v>30</v>
      </c>
      <c r="C40" s="156" t="s">
        <v>30</v>
      </c>
      <c r="D40" s="157"/>
      <c r="E40" s="157"/>
      <c r="F40" s="157"/>
      <c r="G40" s="157"/>
      <c r="H40" s="157"/>
      <c r="I40" s="157"/>
      <c r="J40" s="157"/>
      <c r="K40" s="157"/>
      <c r="L40" s="157"/>
      <c r="M40" s="157">
        <v>3000</v>
      </c>
      <c r="N40" s="167"/>
      <c r="O40" s="156" t="s">
        <v>30</v>
      </c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67"/>
      <c r="AC40" s="156" t="s">
        <v>30</v>
      </c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O40" s="156" t="s">
        <v>30</v>
      </c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</row>
    <row r="41" spans="1:51" ht="23.25" x14ac:dyDescent="0.25">
      <c r="A41" t="s">
        <v>264</v>
      </c>
      <c r="C41" s="156" t="s">
        <v>48</v>
      </c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67"/>
      <c r="O41" s="156" t="s">
        <v>48</v>
      </c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67"/>
      <c r="AC41" s="156" t="s">
        <v>48</v>
      </c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O41" s="156" t="s">
        <v>48</v>
      </c>
      <c r="AP41" s="157" t="s">
        <v>20</v>
      </c>
      <c r="AQ41" s="157" t="s">
        <v>20</v>
      </c>
      <c r="AR41" s="157"/>
      <c r="AS41" s="157"/>
      <c r="AT41" s="157"/>
      <c r="AU41" s="157"/>
      <c r="AV41" s="157"/>
      <c r="AW41" s="157"/>
      <c r="AX41" s="157"/>
      <c r="AY41" s="157"/>
    </row>
    <row r="42" spans="1:51" ht="23.25" x14ac:dyDescent="0.25">
      <c r="A42" t="s">
        <v>48</v>
      </c>
      <c r="C42" s="156" t="s">
        <v>35</v>
      </c>
      <c r="D42" s="157">
        <v>750000</v>
      </c>
      <c r="E42" s="157">
        <v>120000</v>
      </c>
      <c r="F42" s="157">
        <v>430000</v>
      </c>
      <c r="G42" s="157">
        <v>10000</v>
      </c>
      <c r="H42" s="157">
        <v>18000</v>
      </c>
      <c r="I42" s="157">
        <v>30000</v>
      </c>
      <c r="J42" s="157">
        <v>60000</v>
      </c>
      <c r="K42" s="157">
        <v>60000</v>
      </c>
      <c r="L42" s="157">
        <v>0</v>
      </c>
      <c r="M42" s="157"/>
      <c r="N42" s="168"/>
      <c r="O42" s="156" t="s">
        <v>35</v>
      </c>
      <c r="P42" s="157">
        <v>750000</v>
      </c>
      <c r="Q42" s="157">
        <v>120000</v>
      </c>
      <c r="R42" s="157">
        <v>430000</v>
      </c>
      <c r="S42" s="157">
        <v>10000</v>
      </c>
      <c r="T42" s="157">
        <v>20000</v>
      </c>
      <c r="U42" s="157">
        <v>30000</v>
      </c>
      <c r="V42" s="157">
        <v>60000</v>
      </c>
      <c r="W42" s="157">
        <v>60000</v>
      </c>
      <c r="X42" s="157"/>
      <c r="Y42" s="157">
        <v>10000</v>
      </c>
      <c r="Z42" s="168"/>
      <c r="AA42">
        <v>430000</v>
      </c>
      <c r="AC42" s="156" t="s">
        <v>35</v>
      </c>
      <c r="AD42" s="157">
        <v>750000</v>
      </c>
      <c r="AE42" s="157">
        <v>120000</v>
      </c>
      <c r="AF42" s="157">
        <v>430000</v>
      </c>
      <c r="AG42" s="157">
        <v>10000</v>
      </c>
      <c r="AH42" s="157">
        <v>20000</v>
      </c>
      <c r="AI42" s="157">
        <v>30000</v>
      </c>
      <c r="AJ42" s="157">
        <v>60000</v>
      </c>
      <c r="AK42" s="157">
        <v>60000</v>
      </c>
      <c r="AL42" s="157"/>
      <c r="AM42" s="157">
        <v>430000</v>
      </c>
      <c r="AO42" s="156" t="s">
        <v>35</v>
      </c>
      <c r="AP42" s="157" t="s">
        <v>20</v>
      </c>
      <c r="AQ42" s="157">
        <v>120000</v>
      </c>
      <c r="AR42" s="157">
        <v>430000</v>
      </c>
      <c r="AS42" s="157">
        <v>10000</v>
      </c>
      <c r="AT42" s="157">
        <v>20000</v>
      </c>
      <c r="AU42" s="157">
        <v>30000</v>
      </c>
      <c r="AV42" s="157">
        <v>60000</v>
      </c>
      <c r="AW42" s="157">
        <v>60000</v>
      </c>
      <c r="AX42" s="157"/>
      <c r="AY42" s="157">
        <v>10000</v>
      </c>
    </row>
    <row r="43" spans="1:51" ht="23.25" x14ac:dyDescent="0.25">
      <c r="A43" t="s">
        <v>265</v>
      </c>
      <c r="C43" s="156" t="s">
        <v>39</v>
      </c>
      <c r="D43" s="157">
        <v>332051</v>
      </c>
      <c r="E43" s="157"/>
      <c r="F43" s="157">
        <v>770</v>
      </c>
      <c r="G43" s="157"/>
      <c r="H43" s="157">
        <v>0</v>
      </c>
      <c r="I43" s="157"/>
      <c r="J43" s="157">
        <v>0</v>
      </c>
      <c r="K43" s="157">
        <v>0</v>
      </c>
      <c r="L43" s="157"/>
      <c r="M43" s="157"/>
      <c r="N43" s="168"/>
      <c r="O43" s="156" t="s">
        <v>39</v>
      </c>
      <c r="P43" s="157">
        <v>328154</v>
      </c>
      <c r="Q43" s="157"/>
      <c r="R43" s="157">
        <v>770</v>
      </c>
      <c r="S43" s="157"/>
      <c r="T43" s="157"/>
      <c r="U43" s="157"/>
      <c r="V43" s="157"/>
      <c r="W43" s="157"/>
      <c r="X43" s="157"/>
      <c r="Y43" s="157"/>
      <c r="Z43" s="168"/>
      <c r="AA43">
        <v>770</v>
      </c>
      <c r="AC43" s="156" t="s">
        <v>39</v>
      </c>
      <c r="AD43" s="157">
        <v>318663</v>
      </c>
      <c r="AE43" s="157"/>
      <c r="AF43" s="157">
        <v>770</v>
      </c>
      <c r="AG43" s="157"/>
      <c r="AH43" s="157">
        <v>0</v>
      </c>
      <c r="AI43" s="157"/>
      <c r="AJ43" s="157">
        <v>0</v>
      </c>
      <c r="AK43" s="157">
        <v>0</v>
      </c>
      <c r="AL43" s="157"/>
      <c r="AM43" s="157">
        <v>770</v>
      </c>
      <c r="AO43" s="156" t="s">
        <v>39</v>
      </c>
      <c r="AP43" s="157" t="s">
        <v>20</v>
      </c>
      <c r="AQ43" s="157">
        <v>3977</v>
      </c>
      <c r="AR43" s="157">
        <v>754</v>
      </c>
      <c r="AS43" s="157"/>
      <c r="AT43" s="157"/>
      <c r="AU43" s="157"/>
      <c r="AV43" s="157"/>
      <c r="AW43" s="157"/>
      <c r="AX43" s="157">
        <v>300</v>
      </c>
      <c r="AY43" s="157"/>
    </row>
    <row r="44" spans="1:51" ht="23.25" x14ac:dyDescent="0.25">
      <c r="A44" t="s">
        <v>39</v>
      </c>
      <c r="C44" s="156" t="s">
        <v>34</v>
      </c>
      <c r="D44" s="157">
        <v>3850000</v>
      </c>
      <c r="E44" s="157">
        <v>5500</v>
      </c>
      <c r="F44" s="157"/>
      <c r="G44" s="157"/>
      <c r="H44" s="157"/>
      <c r="I44" s="157"/>
      <c r="J44" s="157"/>
      <c r="K44" s="157"/>
      <c r="L44" s="157">
        <v>5000</v>
      </c>
      <c r="M44" s="157"/>
      <c r="N44" s="168"/>
      <c r="O44" s="156" t="s">
        <v>34</v>
      </c>
      <c r="P44" s="157">
        <v>3850000</v>
      </c>
      <c r="Q44" s="157">
        <v>5500</v>
      </c>
      <c r="R44" s="157"/>
      <c r="S44" s="157"/>
      <c r="T44" s="157"/>
      <c r="U44" s="157"/>
      <c r="V44" s="157"/>
      <c r="W44" s="157"/>
      <c r="X44" s="157">
        <v>5000</v>
      </c>
      <c r="Y44" s="157"/>
      <c r="Z44" s="168"/>
      <c r="AC44" s="156" t="s">
        <v>34</v>
      </c>
      <c r="AD44" s="157">
        <v>3900000</v>
      </c>
      <c r="AE44" s="157">
        <v>5500</v>
      </c>
      <c r="AF44" s="157"/>
      <c r="AG44" s="157"/>
      <c r="AH44" s="157"/>
      <c r="AI44" s="157"/>
      <c r="AJ44" s="157"/>
      <c r="AK44" s="157"/>
      <c r="AL44" s="157">
        <v>5000</v>
      </c>
      <c r="AM44" s="157"/>
      <c r="AO44" s="156" t="s">
        <v>34</v>
      </c>
      <c r="AP44" s="157" t="s">
        <v>20</v>
      </c>
      <c r="AQ44" s="157">
        <v>5500</v>
      </c>
      <c r="AR44" s="157">
        <v>14800</v>
      </c>
      <c r="AS44" s="157"/>
      <c r="AT44" s="157"/>
      <c r="AU44" s="157"/>
      <c r="AV44" s="157"/>
      <c r="AW44" s="157"/>
      <c r="AX44" s="157">
        <v>3000</v>
      </c>
      <c r="AY44" s="157"/>
    </row>
    <row r="45" spans="1:51" ht="23.25" x14ac:dyDescent="0.25">
      <c r="A45" t="s">
        <v>34</v>
      </c>
      <c r="C45" s="156" t="s">
        <v>268</v>
      </c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67"/>
      <c r="O45" s="156" t="s">
        <v>37</v>
      </c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67"/>
      <c r="AC45" s="156" t="s">
        <v>37</v>
      </c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O45" s="156" t="s">
        <v>37</v>
      </c>
      <c r="AP45" s="157" t="s">
        <v>20</v>
      </c>
      <c r="AQ45" s="157" t="s">
        <v>20</v>
      </c>
      <c r="AR45" s="157" t="s">
        <v>20</v>
      </c>
      <c r="AS45" s="157" t="s">
        <v>20</v>
      </c>
      <c r="AT45" s="157" t="s">
        <v>20</v>
      </c>
      <c r="AU45" s="157" t="s">
        <v>20</v>
      </c>
      <c r="AV45" s="157"/>
      <c r="AW45" s="157"/>
      <c r="AX45" s="157" t="s">
        <v>20</v>
      </c>
      <c r="AY45" s="157"/>
    </row>
    <row r="46" spans="1:51" ht="23.25" x14ac:dyDescent="0.25">
      <c r="A46" t="s">
        <v>233</v>
      </c>
      <c r="C46" s="156" t="s">
        <v>59</v>
      </c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67"/>
      <c r="O46" s="156" t="s">
        <v>59</v>
      </c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67"/>
      <c r="AC46" s="156" t="s">
        <v>59</v>
      </c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O46" s="156" t="s">
        <v>59</v>
      </c>
      <c r="AP46" s="157" t="s">
        <v>20</v>
      </c>
      <c r="AQ46" s="157" t="s">
        <v>20</v>
      </c>
      <c r="AR46" s="157" t="s">
        <v>20</v>
      </c>
      <c r="AS46" s="157" t="s">
        <v>20</v>
      </c>
      <c r="AT46" s="157" t="s">
        <v>20</v>
      </c>
      <c r="AU46" s="157" t="s">
        <v>20</v>
      </c>
      <c r="AV46" s="157"/>
      <c r="AW46" s="157"/>
      <c r="AX46" s="157" t="s">
        <v>20</v>
      </c>
      <c r="AY46" s="157" t="s">
        <v>20</v>
      </c>
    </row>
    <row r="47" spans="1:51" ht="23.25" x14ac:dyDescent="0.25">
      <c r="A47" t="s">
        <v>28</v>
      </c>
      <c r="C47" s="156" t="s">
        <v>28</v>
      </c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69"/>
      <c r="O47" s="156" t="s">
        <v>28</v>
      </c>
      <c r="P47" s="157">
        <v>500000</v>
      </c>
      <c r="Q47" s="157">
        <v>1600</v>
      </c>
      <c r="R47" s="157">
        <v>1000</v>
      </c>
      <c r="S47" s="157">
        <v>200</v>
      </c>
      <c r="T47" s="157">
        <v>180</v>
      </c>
      <c r="U47" s="157">
        <v>1000</v>
      </c>
      <c r="V47" s="157"/>
      <c r="W47" s="157"/>
      <c r="X47" s="157">
        <v>170</v>
      </c>
      <c r="Y47" s="157">
        <v>1000</v>
      </c>
      <c r="Z47" s="169"/>
      <c r="AA47">
        <v>1000</v>
      </c>
      <c r="AC47" s="156" t="s">
        <v>28</v>
      </c>
      <c r="AD47" s="157">
        <v>500000</v>
      </c>
      <c r="AE47" s="157">
        <v>1600</v>
      </c>
      <c r="AF47" s="157">
        <v>1000</v>
      </c>
      <c r="AG47" s="157">
        <v>200</v>
      </c>
      <c r="AH47" s="157">
        <v>180</v>
      </c>
      <c r="AI47" s="157">
        <v>1000</v>
      </c>
      <c r="AJ47" s="157">
        <v>0</v>
      </c>
      <c r="AK47" s="157">
        <v>0</v>
      </c>
      <c r="AL47" s="157">
        <v>170</v>
      </c>
      <c r="AM47" s="157">
        <v>1000</v>
      </c>
      <c r="AO47" s="156" t="s">
        <v>28</v>
      </c>
      <c r="AP47" s="157" t="s">
        <v>20</v>
      </c>
      <c r="AQ47" s="157">
        <v>1600</v>
      </c>
      <c r="AR47" s="157">
        <v>1000</v>
      </c>
      <c r="AS47" s="157">
        <v>200</v>
      </c>
      <c r="AT47" s="157" t="s">
        <v>20</v>
      </c>
      <c r="AU47" s="157">
        <v>1000</v>
      </c>
      <c r="AV47" s="157"/>
      <c r="AW47" s="157"/>
      <c r="AX47" s="157">
        <v>170</v>
      </c>
      <c r="AY47" s="157">
        <v>250</v>
      </c>
    </row>
    <row r="48" spans="1:51" x14ac:dyDescent="0.25">
      <c r="B48" s="171"/>
      <c r="C48" s="178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O48" s="178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AF48" s="122"/>
      <c r="AR48" s="122"/>
    </row>
    <row r="49" spans="2:57" ht="23.25" x14ac:dyDescent="0.25">
      <c r="B49" t="s">
        <v>84</v>
      </c>
      <c r="C49" s="156" t="s">
        <v>84</v>
      </c>
      <c r="D49" s="157">
        <f>SUM(D10:D47)</f>
        <v>12203921</v>
      </c>
      <c r="E49" s="157">
        <f t="shared" ref="E49:M49" si="0">SUM(E10:E47)</f>
        <v>370741</v>
      </c>
      <c r="F49" s="157">
        <f t="shared" si="0"/>
        <v>3060120</v>
      </c>
      <c r="G49" s="157">
        <f t="shared" si="0"/>
        <v>16488</v>
      </c>
      <c r="H49" s="157">
        <f t="shared" si="0"/>
        <v>239394</v>
      </c>
      <c r="I49" s="157">
        <f t="shared" si="0"/>
        <v>187060</v>
      </c>
      <c r="J49" s="157">
        <f t="shared" si="0"/>
        <v>2367390</v>
      </c>
      <c r="K49" s="157">
        <f t="shared" si="0"/>
        <v>2316438</v>
      </c>
      <c r="L49" s="157">
        <f t="shared" si="0"/>
        <v>212743</v>
      </c>
      <c r="M49" s="157">
        <f t="shared" si="0"/>
        <v>3600</v>
      </c>
      <c r="N49" s="165"/>
      <c r="O49" s="156" t="s">
        <v>84</v>
      </c>
      <c r="P49" s="157">
        <f>SUM(P10:P47)</f>
        <v>12796128</v>
      </c>
      <c r="Q49" s="157">
        <f t="shared" ref="Q49:Y49" si="1">SUM(Q10:Q47)</f>
        <v>377285</v>
      </c>
      <c r="R49" s="157">
        <f t="shared" si="1"/>
        <v>3061020</v>
      </c>
      <c r="S49" s="157">
        <f t="shared" si="1"/>
        <v>14465</v>
      </c>
      <c r="T49" s="157">
        <f t="shared" si="1"/>
        <v>240691</v>
      </c>
      <c r="U49" s="157">
        <f t="shared" si="1"/>
        <v>186560</v>
      </c>
      <c r="V49" s="157">
        <f t="shared" si="1"/>
        <v>2536633</v>
      </c>
      <c r="W49" s="157">
        <f t="shared" si="1"/>
        <v>1996314</v>
      </c>
      <c r="X49" s="157">
        <f t="shared" si="1"/>
        <v>211306</v>
      </c>
      <c r="Y49" s="157">
        <f t="shared" si="1"/>
        <v>13815</v>
      </c>
      <c r="Z49" s="165"/>
      <c r="AC49" s="156" t="s">
        <v>84</v>
      </c>
      <c r="AD49" s="157">
        <f>SUM(AD10:AD47)</f>
        <v>12664284</v>
      </c>
      <c r="AE49" s="157">
        <f t="shared" ref="AE49:AM49" si="2">SUM(AE10:AE47)</f>
        <v>361019</v>
      </c>
      <c r="AF49" s="157">
        <f t="shared" si="2"/>
        <v>3061520</v>
      </c>
      <c r="AG49" s="157">
        <f t="shared" si="2"/>
        <v>14175</v>
      </c>
      <c r="AH49" s="157">
        <f t="shared" si="2"/>
        <v>238649</v>
      </c>
      <c r="AI49" s="157">
        <f t="shared" si="2"/>
        <v>184791</v>
      </c>
      <c r="AJ49" s="157">
        <f t="shared" si="2"/>
        <v>2499633</v>
      </c>
      <c r="AK49" s="157">
        <f t="shared" si="2"/>
        <v>1908614</v>
      </c>
      <c r="AL49" s="157">
        <f t="shared" si="2"/>
        <v>188122</v>
      </c>
      <c r="AM49" s="157">
        <f t="shared" si="2"/>
        <v>3061520</v>
      </c>
    </row>
    <row r="51" spans="2:57" x14ac:dyDescent="0.25">
      <c r="D51" s="71" t="s">
        <v>44</v>
      </c>
      <c r="E51" s="71" t="s">
        <v>120</v>
      </c>
      <c r="F51" s="71" t="s">
        <v>27</v>
      </c>
      <c r="G51" s="71" t="s">
        <v>43</v>
      </c>
      <c r="H51" s="71" t="s">
        <v>45</v>
      </c>
      <c r="I51" s="71" t="s">
        <v>81</v>
      </c>
      <c r="J51" s="71" t="s">
        <v>49</v>
      </c>
      <c r="K51" s="71" t="s">
        <v>19</v>
      </c>
      <c r="L51" s="71" t="s">
        <v>31</v>
      </c>
      <c r="M51" s="71" t="s">
        <v>42</v>
      </c>
      <c r="P51" s="71" t="s">
        <v>44</v>
      </c>
      <c r="Q51" s="71" t="s">
        <v>120</v>
      </c>
      <c r="R51" s="71" t="s">
        <v>27</v>
      </c>
      <c r="S51" s="71" t="s">
        <v>43</v>
      </c>
      <c r="T51" s="71" t="s">
        <v>45</v>
      </c>
      <c r="U51" s="71" t="s">
        <v>81</v>
      </c>
      <c r="V51" s="71" t="s">
        <v>49</v>
      </c>
      <c r="W51" s="71" t="s">
        <v>19</v>
      </c>
      <c r="X51" s="71" t="s">
        <v>31</v>
      </c>
      <c r="Y51" s="71" t="s">
        <v>42</v>
      </c>
      <c r="AD51" s="71" t="s">
        <v>44</v>
      </c>
      <c r="AE51" s="71" t="s">
        <v>120</v>
      </c>
      <c r="AF51" s="71" t="s">
        <v>27</v>
      </c>
      <c r="AG51" s="71" t="s">
        <v>43</v>
      </c>
      <c r="AH51" s="71" t="s">
        <v>45</v>
      </c>
      <c r="AI51" s="71" t="s">
        <v>81</v>
      </c>
      <c r="AJ51" s="71" t="s">
        <v>49</v>
      </c>
      <c r="AK51" s="71" t="s">
        <v>19</v>
      </c>
      <c r="AL51" s="71" t="s">
        <v>31</v>
      </c>
      <c r="AM51" s="71" t="s">
        <v>42</v>
      </c>
      <c r="AP51" s="71" t="s">
        <v>44</v>
      </c>
      <c r="AQ51" s="71" t="s">
        <v>120</v>
      </c>
      <c r="AR51" s="71" t="s">
        <v>27</v>
      </c>
      <c r="AS51" s="71" t="s">
        <v>43</v>
      </c>
      <c r="AT51" s="71" t="s">
        <v>45</v>
      </c>
      <c r="AU51" s="71" t="s">
        <v>81</v>
      </c>
      <c r="AV51" s="71" t="s">
        <v>49</v>
      </c>
      <c r="AW51" s="71" t="s">
        <v>19</v>
      </c>
      <c r="AX51" s="71" t="s">
        <v>31</v>
      </c>
      <c r="AY51" s="71" t="s">
        <v>42</v>
      </c>
      <c r="AZ51" s="71" t="s">
        <v>60</v>
      </c>
      <c r="BA51" s="71" t="s">
        <v>52</v>
      </c>
      <c r="BB51" s="71" t="s">
        <v>21</v>
      </c>
      <c r="BC51" s="71" t="s">
        <v>18</v>
      </c>
      <c r="BD51" s="71" t="s">
        <v>36</v>
      </c>
      <c r="BE51" s="71" t="s">
        <v>46</v>
      </c>
    </row>
    <row r="52" spans="2:57" x14ac:dyDescent="0.25">
      <c r="C52" s="77" t="s">
        <v>7</v>
      </c>
      <c r="D52" s="71">
        <v>24700</v>
      </c>
      <c r="E52" s="71">
        <v>60000</v>
      </c>
      <c r="F52" s="71">
        <v>74500</v>
      </c>
      <c r="G52" s="71">
        <v>80000</v>
      </c>
      <c r="H52" s="71">
        <v>81500</v>
      </c>
      <c r="I52" s="71">
        <v>100000</v>
      </c>
      <c r="J52" s="71">
        <v>140000</v>
      </c>
      <c r="K52" s="71">
        <v>200000</v>
      </c>
      <c r="L52" s="71">
        <v>230000</v>
      </c>
      <c r="M52" s="71">
        <v>300000</v>
      </c>
      <c r="O52" s="77" t="s">
        <v>7</v>
      </c>
      <c r="P52" s="71">
        <v>24700</v>
      </c>
      <c r="Q52" s="71">
        <v>60000</v>
      </c>
      <c r="R52" s="71">
        <v>74500</v>
      </c>
      <c r="S52" s="71">
        <v>80000</v>
      </c>
      <c r="T52" s="71">
        <v>81500</v>
      </c>
      <c r="U52" s="71">
        <v>100000</v>
      </c>
      <c r="V52" s="71">
        <v>140000</v>
      </c>
      <c r="W52" s="71">
        <v>200000</v>
      </c>
      <c r="X52" s="71">
        <v>230000</v>
      </c>
      <c r="Y52" s="71">
        <v>300000</v>
      </c>
      <c r="AC52" s="77" t="s">
        <v>7</v>
      </c>
      <c r="AD52" s="71">
        <v>24700</v>
      </c>
      <c r="AE52" s="71">
        <v>60000</v>
      </c>
      <c r="AF52" s="71">
        <v>74500</v>
      </c>
      <c r="AG52" s="71">
        <v>80000</v>
      </c>
      <c r="AH52" s="71">
        <v>81500</v>
      </c>
      <c r="AI52" s="71">
        <v>100000</v>
      </c>
      <c r="AJ52" s="71">
        <v>140000</v>
      </c>
      <c r="AK52" s="71">
        <v>200000</v>
      </c>
      <c r="AL52" s="71">
        <v>230000</v>
      </c>
      <c r="AM52" s="71">
        <v>300000</v>
      </c>
      <c r="AO52" s="77" t="s">
        <v>7</v>
      </c>
      <c r="AP52" s="71">
        <v>24700</v>
      </c>
      <c r="AQ52" s="71">
        <v>60000</v>
      </c>
      <c r="AR52" s="71">
        <v>74500</v>
      </c>
      <c r="AS52" s="71">
        <v>80000</v>
      </c>
      <c r="AT52" s="71">
        <v>81500</v>
      </c>
      <c r="AU52" s="71">
        <v>100000</v>
      </c>
      <c r="AV52" s="71">
        <v>140000</v>
      </c>
      <c r="AW52" s="71">
        <v>200000</v>
      </c>
      <c r="AX52" s="71">
        <v>230000</v>
      </c>
      <c r="AY52" s="71">
        <v>300000</v>
      </c>
      <c r="AZ52" s="71">
        <v>343600</v>
      </c>
      <c r="BA52" s="71">
        <v>355000</v>
      </c>
      <c r="BB52" s="71">
        <v>380000</v>
      </c>
      <c r="BC52" s="71">
        <v>530282</v>
      </c>
      <c r="BD52" s="71">
        <v>1500000</v>
      </c>
      <c r="BE52" s="71">
        <v>2500000</v>
      </c>
    </row>
    <row r="53" spans="2:57" x14ac:dyDescent="0.25">
      <c r="C53" s="77" t="s">
        <v>127</v>
      </c>
      <c r="D53" s="71">
        <v>580</v>
      </c>
      <c r="E53" s="71"/>
      <c r="F53" s="71">
        <v>2900</v>
      </c>
      <c r="G53" s="71">
        <v>7000</v>
      </c>
      <c r="H53" s="71">
        <v>2500</v>
      </c>
      <c r="I53" s="71">
        <v>50000</v>
      </c>
      <c r="J53" s="71"/>
      <c r="K53" s="71">
        <v>5000</v>
      </c>
      <c r="L53" s="71"/>
      <c r="M53" s="71">
        <v>40000</v>
      </c>
      <c r="O53" s="77" t="s">
        <v>127</v>
      </c>
      <c r="P53" s="71">
        <v>580</v>
      </c>
      <c r="Q53" s="71"/>
      <c r="R53" s="71">
        <v>2900</v>
      </c>
      <c r="S53" s="71">
        <v>7000</v>
      </c>
      <c r="T53" s="71">
        <v>2500</v>
      </c>
      <c r="U53" s="71">
        <v>50000</v>
      </c>
      <c r="V53" s="71"/>
      <c r="W53" s="71">
        <v>5000</v>
      </c>
      <c r="X53" s="71"/>
      <c r="Y53" s="71">
        <v>40000</v>
      </c>
      <c r="AC53" s="77" t="s">
        <v>127</v>
      </c>
      <c r="AD53" s="71">
        <v>580</v>
      </c>
      <c r="AE53" s="71"/>
      <c r="AF53" s="71">
        <v>2900</v>
      </c>
      <c r="AG53" s="71">
        <v>7000</v>
      </c>
      <c r="AH53" s="71">
        <v>2500</v>
      </c>
      <c r="AI53" s="71">
        <v>50000</v>
      </c>
      <c r="AJ53" s="71"/>
      <c r="AK53" s="71">
        <v>5000</v>
      </c>
      <c r="AL53" s="71"/>
      <c r="AM53" s="71">
        <v>40000</v>
      </c>
      <c r="AO53" s="77" t="s">
        <v>127</v>
      </c>
      <c r="AP53" s="71">
        <v>580</v>
      </c>
      <c r="AQ53" s="71"/>
      <c r="AR53" s="71">
        <v>2900</v>
      </c>
      <c r="AS53" s="71">
        <v>7000</v>
      </c>
      <c r="AT53" s="71">
        <v>2500</v>
      </c>
      <c r="AU53" s="71">
        <v>50000</v>
      </c>
      <c r="AV53" s="71"/>
      <c r="AW53" s="71">
        <v>5000</v>
      </c>
      <c r="AX53" s="71"/>
      <c r="AY53" s="71">
        <v>40000</v>
      </c>
      <c r="AZ53" s="71"/>
      <c r="BA53" s="71">
        <v>13000</v>
      </c>
      <c r="BB53" s="71">
        <v>50000</v>
      </c>
      <c r="BC53" s="71">
        <v>36309</v>
      </c>
      <c r="BD53" s="71">
        <v>30000</v>
      </c>
      <c r="BE53" s="71"/>
    </row>
    <row r="55" spans="2:57" x14ac:dyDescent="0.25">
      <c r="D55" s="71" t="s">
        <v>44</v>
      </c>
      <c r="E55" s="71" t="s">
        <v>120</v>
      </c>
      <c r="F55" s="71" t="s">
        <v>27</v>
      </c>
      <c r="G55" s="71" t="s">
        <v>43</v>
      </c>
      <c r="H55" s="71" t="s">
        <v>45</v>
      </c>
      <c r="I55" s="71" t="s">
        <v>81</v>
      </c>
      <c r="J55" s="71" t="s">
        <v>49</v>
      </c>
      <c r="K55" s="71" t="s">
        <v>19</v>
      </c>
      <c r="L55" s="71" t="s">
        <v>31</v>
      </c>
      <c r="M55" s="71" t="s">
        <v>42</v>
      </c>
      <c r="P55" s="71" t="s">
        <v>44</v>
      </c>
      <c r="Q55" s="71" t="s">
        <v>120</v>
      </c>
      <c r="R55" s="71" t="s">
        <v>27</v>
      </c>
      <c r="S55" s="71" t="s">
        <v>43</v>
      </c>
      <c r="T55" s="71" t="s">
        <v>45</v>
      </c>
      <c r="U55" s="71" t="s">
        <v>81</v>
      </c>
      <c r="V55" s="71" t="s">
        <v>49</v>
      </c>
      <c r="W55" s="71" t="s">
        <v>19</v>
      </c>
      <c r="X55" s="71" t="s">
        <v>31</v>
      </c>
      <c r="Y55" s="71" t="s">
        <v>42</v>
      </c>
      <c r="AD55" s="71" t="s">
        <v>44</v>
      </c>
      <c r="AE55" s="71" t="s">
        <v>120</v>
      </c>
      <c r="AF55" s="71" t="s">
        <v>27</v>
      </c>
      <c r="AG55" s="71" t="s">
        <v>43</v>
      </c>
      <c r="AH55" s="71" t="s">
        <v>45</v>
      </c>
      <c r="AI55" s="71" t="s">
        <v>81</v>
      </c>
      <c r="AJ55" s="71" t="s">
        <v>49</v>
      </c>
      <c r="AK55" s="71" t="s">
        <v>19</v>
      </c>
      <c r="AL55" s="71" t="s">
        <v>31</v>
      </c>
      <c r="AM55" s="71" t="s">
        <v>42</v>
      </c>
      <c r="AP55" s="71" t="s">
        <v>44</v>
      </c>
      <c r="AQ55" s="71" t="s">
        <v>120</v>
      </c>
      <c r="AR55" s="71" t="s">
        <v>27</v>
      </c>
      <c r="AS55" s="71" t="s">
        <v>43</v>
      </c>
      <c r="AT55" s="71" t="s">
        <v>45</v>
      </c>
      <c r="AU55" s="71" t="s">
        <v>81</v>
      </c>
      <c r="AV55" s="71" t="s">
        <v>49</v>
      </c>
      <c r="AW55" s="71" t="s">
        <v>19</v>
      </c>
      <c r="AX55" s="71" t="s">
        <v>31</v>
      </c>
      <c r="AY55" s="71" t="s">
        <v>42</v>
      </c>
      <c r="AZ55" s="71" t="s">
        <v>60</v>
      </c>
      <c r="BA55" s="71" t="s">
        <v>52</v>
      </c>
      <c r="BB55" s="71" t="s">
        <v>21</v>
      </c>
      <c r="BC55" s="71" t="s">
        <v>18</v>
      </c>
      <c r="BD55" s="71" t="s">
        <v>36</v>
      </c>
      <c r="BE55" s="71" t="s">
        <v>46</v>
      </c>
    </row>
    <row r="56" spans="2:57" ht="30" x14ac:dyDescent="0.25">
      <c r="C56" s="77" t="s">
        <v>228</v>
      </c>
      <c r="D56" s="117">
        <f>D52/100</f>
        <v>247</v>
      </c>
      <c r="E56" s="117">
        <f t="shared" ref="E56:M56" si="3">E52/100</f>
        <v>600</v>
      </c>
      <c r="F56" s="117">
        <f t="shared" si="3"/>
        <v>745</v>
      </c>
      <c r="G56" s="117">
        <f t="shared" si="3"/>
        <v>800</v>
      </c>
      <c r="H56" s="117">
        <f t="shared" si="3"/>
        <v>815</v>
      </c>
      <c r="I56" s="117">
        <f t="shared" si="3"/>
        <v>1000</v>
      </c>
      <c r="J56" s="117">
        <f t="shared" si="3"/>
        <v>1400</v>
      </c>
      <c r="K56" s="117">
        <f t="shared" si="3"/>
        <v>2000</v>
      </c>
      <c r="L56" s="117">
        <f t="shared" si="3"/>
        <v>2300</v>
      </c>
      <c r="M56" s="117">
        <f t="shared" si="3"/>
        <v>3000</v>
      </c>
      <c r="N56" s="117"/>
      <c r="O56" s="77" t="s">
        <v>228</v>
      </c>
      <c r="P56" s="117">
        <f>P52/100</f>
        <v>247</v>
      </c>
      <c r="Q56" s="117">
        <f t="shared" ref="Q56:Y56" si="4">Q52/100</f>
        <v>600</v>
      </c>
      <c r="R56" s="117">
        <f t="shared" si="4"/>
        <v>745</v>
      </c>
      <c r="S56" s="117">
        <f t="shared" si="4"/>
        <v>800</v>
      </c>
      <c r="T56" s="117">
        <f t="shared" si="4"/>
        <v>815</v>
      </c>
      <c r="U56" s="117">
        <f t="shared" si="4"/>
        <v>1000</v>
      </c>
      <c r="V56" s="117">
        <f t="shared" si="4"/>
        <v>1400</v>
      </c>
      <c r="W56" s="117">
        <f t="shared" si="4"/>
        <v>2000</v>
      </c>
      <c r="X56" s="117">
        <f t="shared" si="4"/>
        <v>2300</v>
      </c>
      <c r="Y56" s="117">
        <f t="shared" si="4"/>
        <v>3000</v>
      </c>
      <c r="Z56" s="117"/>
      <c r="AC56" s="77" t="s">
        <v>228</v>
      </c>
      <c r="AD56" s="117">
        <f>AD52/100</f>
        <v>247</v>
      </c>
      <c r="AE56" s="117">
        <f t="shared" ref="AE56:AM56" si="5">AE52/100</f>
        <v>600</v>
      </c>
      <c r="AF56" s="117">
        <f t="shared" si="5"/>
        <v>745</v>
      </c>
      <c r="AG56" s="117">
        <f t="shared" si="5"/>
        <v>800</v>
      </c>
      <c r="AH56" s="117">
        <f t="shared" si="5"/>
        <v>815</v>
      </c>
      <c r="AI56" s="117">
        <f t="shared" si="5"/>
        <v>1000</v>
      </c>
      <c r="AJ56" s="117">
        <f t="shared" si="5"/>
        <v>1400</v>
      </c>
      <c r="AK56" s="117">
        <f t="shared" si="5"/>
        <v>2000</v>
      </c>
      <c r="AL56" s="117">
        <f t="shared" si="5"/>
        <v>2300</v>
      </c>
      <c r="AM56" s="117">
        <f t="shared" si="5"/>
        <v>3000</v>
      </c>
      <c r="AO56" s="77" t="s">
        <v>228</v>
      </c>
      <c r="AP56" s="117">
        <f>AP52/100</f>
        <v>247</v>
      </c>
      <c r="AQ56" s="117">
        <f t="shared" ref="AQ56:BE56" si="6">AQ52/100</f>
        <v>600</v>
      </c>
      <c r="AR56" s="117">
        <f t="shared" si="6"/>
        <v>745</v>
      </c>
      <c r="AS56" s="117">
        <f t="shared" si="6"/>
        <v>800</v>
      </c>
      <c r="AT56" s="117">
        <f t="shared" si="6"/>
        <v>815</v>
      </c>
      <c r="AU56" s="117">
        <f t="shared" si="6"/>
        <v>1000</v>
      </c>
      <c r="AV56" s="117">
        <f t="shared" si="6"/>
        <v>1400</v>
      </c>
      <c r="AW56" s="117">
        <f t="shared" si="6"/>
        <v>2000</v>
      </c>
      <c r="AX56" s="117">
        <f t="shared" si="6"/>
        <v>2300</v>
      </c>
      <c r="AY56" s="117">
        <f t="shared" si="6"/>
        <v>3000</v>
      </c>
      <c r="AZ56" s="117">
        <f t="shared" si="6"/>
        <v>3436</v>
      </c>
      <c r="BA56" s="117">
        <f t="shared" si="6"/>
        <v>3550</v>
      </c>
      <c r="BB56" s="117">
        <f t="shared" si="6"/>
        <v>3800</v>
      </c>
      <c r="BC56" s="117">
        <f t="shared" si="6"/>
        <v>5302.82</v>
      </c>
      <c r="BD56" s="117">
        <f t="shared" si="6"/>
        <v>15000</v>
      </c>
      <c r="BE56" s="117">
        <f t="shared" si="6"/>
        <v>25000</v>
      </c>
    </row>
    <row r="57" spans="2:57" x14ac:dyDescent="0.25">
      <c r="C57" s="77" t="s">
        <v>127</v>
      </c>
      <c r="D57">
        <f>D53</f>
        <v>580</v>
      </c>
      <c r="F57">
        <f t="shared" ref="F57:I57" si="7">F53</f>
        <v>2900</v>
      </c>
      <c r="G57">
        <f t="shared" si="7"/>
        <v>7000</v>
      </c>
      <c r="H57">
        <f t="shared" si="7"/>
        <v>2500</v>
      </c>
      <c r="I57">
        <f t="shared" si="7"/>
        <v>50000</v>
      </c>
      <c r="K57">
        <f t="shared" ref="K57" si="8">K53</f>
        <v>5000</v>
      </c>
      <c r="M57">
        <f t="shared" ref="M57" si="9">M53</f>
        <v>40000</v>
      </c>
      <c r="O57" s="77" t="s">
        <v>127</v>
      </c>
      <c r="P57">
        <f>P53</f>
        <v>580</v>
      </c>
      <c r="R57">
        <f t="shared" ref="R57:U57" si="10">R53</f>
        <v>2900</v>
      </c>
      <c r="S57">
        <f t="shared" si="10"/>
        <v>7000</v>
      </c>
      <c r="T57">
        <f t="shared" si="10"/>
        <v>2500</v>
      </c>
      <c r="U57">
        <f t="shared" si="10"/>
        <v>50000</v>
      </c>
      <c r="W57">
        <f t="shared" ref="W57" si="11">W53</f>
        <v>5000</v>
      </c>
      <c r="Y57">
        <f t="shared" ref="Y57" si="12">Y53</f>
        <v>40000</v>
      </c>
      <c r="AC57" s="77" t="s">
        <v>127</v>
      </c>
      <c r="AD57">
        <f>AD53</f>
        <v>580</v>
      </c>
      <c r="AF57">
        <f t="shared" ref="AF57:AI57" si="13">AF53</f>
        <v>2900</v>
      </c>
      <c r="AG57">
        <f t="shared" si="13"/>
        <v>7000</v>
      </c>
      <c r="AH57">
        <f t="shared" si="13"/>
        <v>2500</v>
      </c>
      <c r="AI57">
        <f t="shared" si="13"/>
        <v>50000</v>
      </c>
      <c r="AK57">
        <f t="shared" ref="AK57" si="14">AK53</f>
        <v>5000</v>
      </c>
      <c r="AM57">
        <f t="shared" ref="AM57" si="15">AM53</f>
        <v>40000</v>
      </c>
      <c r="AO57" s="77" t="s">
        <v>127</v>
      </c>
      <c r="AP57">
        <f>AP53</f>
        <v>580</v>
      </c>
      <c r="AR57">
        <f t="shared" ref="AR57:BD57" si="16">AR53</f>
        <v>2900</v>
      </c>
      <c r="AS57">
        <f t="shared" si="16"/>
        <v>7000</v>
      </c>
      <c r="AT57">
        <f t="shared" si="16"/>
        <v>2500</v>
      </c>
      <c r="AU57">
        <f t="shared" si="16"/>
        <v>50000</v>
      </c>
      <c r="AW57">
        <f t="shared" si="16"/>
        <v>5000</v>
      </c>
      <c r="AY57">
        <f t="shared" si="16"/>
        <v>40000</v>
      </c>
      <c r="AZ57">
        <f t="shared" si="16"/>
        <v>0</v>
      </c>
      <c r="BA57">
        <f t="shared" si="16"/>
        <v>13000</v>
      </c>
      <c r="BB57">
        <f t="shared" si="16"/>
        <v>50000</v>
      </c>
      <c r="BC57">
        <f t="shared" si="16"/>
        <v>36309</v>
      </c>
      <c r="BD57">
        <f t="shared" si="16"/>
        <v>30000</v>
      </c>
    </row>
  </sheetData>
  <autoFilter ref="AO4:BE4" xr:uid="{1987B4AE-281B-4028-BB73-D362C7C95CE8}">
    <sortState xmlns:xlrd2="http://schemas.microsoft.com/office/spreadsheetml/2017/richdata2" ref="AO5:BE47">
      <sortCondition ref="AO4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2A85E-F261-4867-BE87-CA216BA0D26B}">
  <dimension ref="A1:CS136"/>
  <sheetViews>
    <sheetView showZeros="0" topLeftCell="A28" zoomScale="70" zoomScaleNormal="70" workbookViewId="0">
      <selection activeCell="C75" sqref="C75"/>
    </sheetView>
  </sheetViews>
  <sheetFormatPr defaultRowHeight="15" x14ac:dyDescent="0.25"/>
  <cols>
    <col min="3" max="13" width="17.42578125" customWidth="1"/>
    <col min="15" max="25" width="17.42578125" customWidth="1"/>
    <col min="27" max="37" width="17.42578125" customWidth="1"/>
    <col min="39" max="49" width="17.42578125" customWidth="1"/>
    <col min="51" max="61" width="17.42578125" customWidth="1"/>
    <col min="63" max="63" width="15.28515625" customWidth="1"/>
    <col min="64" max="74" width="17.42578125" customWidth="1"/>
    <col min="76" max="76" width="17.7109375" customWidth="1"/>
    <col min="77" max="77" width="18" customWidth="1"/>
    <col min="78" max="85" width="14.5703125" customWidth="1"/>
    <col min="86" max="86" width="16.7109375" customWidth="1"/>
    <col min="87" max="87" width="14.5703125" customWidth="1"/>
    <col min="88" max="88" width="16.7109375" customWidth="1"/>
    <col min="89" max="98" width="14.5703125" customWidth="1"/>
  </cols>
  <sheetData>
    <row r="1" spans="3:86" x14ac:dyDescent="0.25">
      <c r="M1" t="s">
        <v>63</v>
      </c>
      <c r="Y1" t="s">
        <v>63</v>
      </c>
      <c r="AK1" t="s">
        <v>63</v>
      </c>
      <c r="AW1" t="s">
        <v>63</v>
      </c>
      <c r="BI1" t="s">
        <v>63</v>
      </c>
      <c r="BV1" t="s">
        <v>63</v>
      </c>
      <c r="BX1" t="s">
        <v>0</v>
      </c>
    </row>
    <row r="3" spans="3:86" x14ac:dyDescent="0.25">
      <c r="C3">
        <v>2022</v>
      </c>
      <c r="O3">
        <v>2021</v>
      </c>
      <c r="AA3">
        <v>2020</v>
      </c>
      <c r="AM3">
        <v>2019</v>
      </c>
      <c r="AY3">
        <v>2018</v>
      </c>
      <c r="BL3">
        <v>2018</v>
      </c>
      <c r="BX3">
        <v>2017</v>
      </c>
    </row>
    <row r="4" spans="3:86" ht="30" x14ac:dyDescent="0.25">
      <c r="D4" s="17" t="s">
        <v>64</v>
      </c>
      <c r="F4" s="18">
        <v>41</v>
      </c>
      <c r="P4" s="17" t="s">
        <v>64</v>
      </c>
      <c r="R4" s="18">
        <v>41</v>
      </c>
      <c r="AB4" s="17" t="s">
        <v>64</v>
      </c>
      <c r="AD4" s="18">
        <v>41</v>
      </c>
      <c r="AN4" s="17" t="s">
        <v>64</v>
      </c>
      <c r="AP4" s="18">
        <v>41</v>
      </c>
      <c r="AZ4" s="17" t="s">
        <v>64</v>
      </c>
      <c r="BB4" s="18">
        <v>41</v>
      </c>
      <c r="BM4" s="17" t="s">
        <v>64</v>
      </c>
      <c r="BO4" s="18">
        <v>41</v>
      </c>
      <c r="CA4" s="18">
        <v>36</v>
      </c>
      <c r="CH4" s="17" t="s">
        <v>64</v>
      </c>
    </row>
    <row r="5" spans="3:86" x14ac:dyDescent="0.25">
      <c r="C5" t="s">
        <v>65</v>
      </c>
      <c r="O5" t="s">
        <v>65</v>
      </c>
      <c r="AA5" t="s">
        <v>65</v>
      </c>
      <c r="AM5" t="s">
        <v>65</v>
      </c>
      <c r="AY5" t="s">
        <v>65</v>
      </c>
      <c r="BL5" t="s">
        <v>65</v>
      </c>
      <c r="BX5" t="s">
        <v>65</v>
      </c>
    </row>
    <row r="6" spans="3:86" ht="30" x14ac:dyDescent="0.25">
      <c r="D6" s="19" t="s">
        <v>7</v>
      </c>
      <c r="E6" s="19" t="s">
        <v>13</v>
      </c>
      <c r="F6" s="19" t="s">
        <v>8</v>
      </c>
      <c r="G6" s="19" t="s">
        <v>9</v>
      </c>
      <c r="H6" s="19" t="s">
        <v>10</v>
      </c>
      <c r="I6" s="19" t="s">
        <v>11</v>
      </c>
      <c r="J6" s="19" t="s">
        <v>12</v>
      </c>
      <c r="K6" s="19" t="s">
        <v>14</v>
      </c>
      <c r="L6" s="19" t="s">
        <v>15</v>
      </c>
      <c r="M6" s="19" t="s">
        <v>16</v>
      </c>
      <c r="P6" s="19" t="s">
        <v>7</v>
      </c>
      <c r="Q6" s="19" t="s">
        <v>13</v>
      </c>
      <c r="R6" s="19" t="s">
        <v>8</v>
      </c>
      <c r="S6" s="19" t="s">
        <v>9</v>
      </c>
      <c r="T6" s="19" t="s">
        <v>10</v>
      </c>
      <c r="U6" s="19" t="s">
        <v>11</v>
      </c>
      <c r="V6" s="19" t="s">
        <v>12</v>
      </c>
      <c r="W6" s="19" t="s">
        <v>14</v>
      </c>
      <c r="X6" s="19" t="s">
        <v>15</v>
      </c>
      <c r="Y6" s="19" t="s">
        <v>16</v>
      </c>
      <c r="AB6" s="19" t="s">
        <v>7</v>
      </c>
      <c r="AC6" s="19" t="s">
        <v>13</v>
      </c>
      <c r="AD6" s="19" t="s">
        <v>8</v>
      </c>
      <c r="AE6" s="19" t="s">
        <v>9</v>
      </c>
      <c r="AF6" s="19" t="s">
        <v>10</v>
      </c>
      <c r="AG6" s="19" t="s">
        <v>11</v>
      </c>
      <c r="AH6" s="19" t="s">
        <v>12</v>
      </c>
      <c r="AI6" s="19" t="s">
        <v>14</v>
      </c>
      <c r="AJ6" s="19" t="s">
        <v>15</v>
      </c>
      <c r="AK6" s="19" t="s">
        <v>16</v>
      </c>
      <c r="AN6" s="19" t="s">
        <v>7</v>
      </c>
      <c r="AO6" s="19" t="s">
        <v>13</v>
      </c>
      <c r="AP6" s="19" t="s">
        <v>8</v>
      </c>
      <c r="AQ6" s="19" t="s">
        <v>9</v>
      </c>
      <c r="AR6" s="19" t="s">
        <v>10</v>
      </c>
      <c r="AS6" s="19" t="s">
        <v>11</v>
      </c>
      <c r="AT6" s="19" t="s">
        <v>12</v>
      </c>
      <c r="AU6" s="19" t="s">
        <v>14</v>
      </c>
      <c r="AV6" s="19" t="s">
        <v>15</v>
      </c>
      <c r="AW6" s="19" t="s">
        <v>16</v>
      </c>
      <c r="AZ6" s="19" t="s">
        <v>7</v>
      </c>
      <c r="BA6" s="19" t="s">
        <v>13</v>
      </c>
      <c r="BB6" s="19" t="s">
        <v>8</v>
      </c>
      <c r="BC6" s="19" t="s">
        <v>9</v>
      </c>
      <c r="BD6" s="19" t="s">
        <v>10</v>
      </c>
      <c r="BE6" s="19" t="s">
        <v>11</v>
      </c>
      <c r="BF6" s="19" t="s">
        <v>12</v>
      </c>
      <c r="BG6" s="19" t="s">
        <v>14</v>
      </c>
      <c r="BH6" s="19" t="s">
        <v>15</v>
      </c>
      <c r="BI6" s="19" t="s">
        <v>16</v>
      </c>
      <c r="BM6" s="19" t="s">
        <v>7</v>
      </c>
      <c r="BN6" s="19" t="s">
        <v>13</v>
      </c>
      <c r="BO6" s="19" t="s">
        <v>8</v>
      </c>
      <c r="BP6" s="19" t="s">
        <v>9</v>
      </c>
      <c r="BQ6" s="19" t="s">
        <v>10</v>
      </c>
      <c r="BR6" s="19" t="s">
        <v>11</v>
      </c>
      <c r="BS6" s="19" t="s">
        <v>12</v>
      </c>
      <c r="BT6" s="19" t="s">
        <v>14</v>
      </c>
      <c r="BU6" s="19" t="s">
        <v>15</v>
      </c>
      <c r="BV6" s="19" t="s">
        <v>16</v>
      </c>
      <c r="BY6" s="19" t="s">
        <v>7</v>
      </c>
      <c r="BZ6" s="19" t="s">
        <v>13</v>
      </c>
      <c r="CA6" s="19" t="s">
        <v>8</v>
      </c>
      <c r="CB6" s="19" t="s">
        <v>9</v>
      </c>
      <c r="CC6" s="19" t="s">
        <v>10</v>
      </c>
      <c r="CD6" s="19" t="s">
        <v>11</v>
      </c>
      <c r="CE6" s="19" t="s">
        <v>12</v>
      </c>
      <c r="CF6" s="19" t="s">
        <v>14</v>
      </c>
      <c r="CG6" s="19" t="s">
        <v>15</v>
      </c>
      <c r="CH6" s="19" t="s">
        <v>16</v>
      </c>
    </row>
    <row r="7" spans="3:86" x14ac:dyDescent="0.25">
      <c r="C7" t="s">
        <v>66</v>
      </c>
      <c r="D7">
        <f t="shared" ref="D7:M7" si="0">COUNTIFS(D$34:D$75, "&gt;0", D$34:D$75, "&lt;100")</f>
        <v>1</v>
      </c>
      <c r="E7">
        <f t="shared" si="0"/>
        <v>2</v>
      </c>
      <c r="F7">
        <f t="shared" si="0"/>
        <v>2</v>
      </c>
      <c r="G7">
        <f t="shared" si="0"/>
        <v>0</v>
      </c>
      <c r="H7">
        <f t="shared" si="0"/>
        <v>2</v>
      </c>
      <c r="I7">
        <f t="shared" si="0"/>
        <v>1</v>
      </c>
      <c r="J7">
        <f t="shared" si="0"/>
        <v>7</v>
      </c>
      <c r="K7">
        <f t="shared" si="0"/>
        <v>4</v>
      </c>
      <c r="L7">
        <f t="shared" si="0"/>
        <v>2</v>
      </c>
      <c r="M7">
        <f t="shared" si="0"/>
        <v>0</v>
      </c>
      <c r="O7" t="s">
        <v>66</v>
      </c>
      <c r="P7">
        <f t="shared" ref="P7:Y7" si="1">COUNTIFS(P$34:P$76, "&gt;0", P$34:P$76, "&lt;100")</f>
        <v>2</v>
      </c>
      <c r="Q7">
        <f t="shared" si="1"/>
        <v>3</v>
      </c>
      <c r="R7">
        <f t="shared" si="1"/>
        <v>2</v>
      </c>
      <c r="S7">
        <f t="shared" si="1"/>
        <v>0</v>
      </c>
      <c r="T7">
        <f t="shared" si="1"/>
        <v>3</v>
      </c>
      <c r="U7">
        <f t="shared" si="1"/>
        <v>1</v>
      </c>
      <c r="V7">
        <f t="shared" si="1"/>
        <v>7</v>
      </c>
      <c r="W7">
        <f t="shared" si="1"/>
        <v>4</v>
      </c>
      <c r="X7">
        <f t="shared" si="1"/>
        <v>2</v>
      </c>
      <c r="Y7">
        <f t="shared" si="1"/>
        <v>1</v>
      </c>
      <c r="AA7" t="s">
        <v>66</v>
      </c>
      <c r="AB7">
        <f t="shared" ref="AB7:AK7" si="2">COUNTIFS(AB$34:AB$76, "&gt;0", AB$34:AB$76, "&lt;100")</f>
        <v>2</v>
      </c>
      <c r="AC7">
        <f t="shared" si="2"/>
        <v>3</v>
      </c>
      <c r="AD7">
        <f t="shared" si="2"/>
        <v>3</v>
      </c>
      <c r="AE7">
        <f t="shared" si="2"/>
        <v>1</v>
      </c>
      <c r="AF7">
        <f t="shared" si="2"/>
        <v>4</v>
      </c>
      <c r="AG7">
        <f t="shared" si="2"/>
        <v>2</v>
      </c>
      <c r="AH7">
        <f t="shared" si="2"/>
        <v>8</v>
      </c>
      <c r="AI7">
        <f t="shared" si="2"/>
        <v>4</v>
      </c>
      <c r="AJ7">
        <f t="shared" si="2"/>
        <v>3</v>
      </c>
      <c r="AK7">
        <f t="shared" si="2"/>
        <v>1</v>
      </c>
      <c r="AM7" t="s">
        <v>66</v>
      </c>
      <c r="AN7">
        <f t="shared" ref="AN7:AW7" si="3">COUNTIFS(AN$34:AN$76, "&gt;0", AN$34:AN$76, "&lt;100")</f>
        <v>2</v>
      </c>
      <c r="AO7">
        <f t="shared" si="3"/>
        <v>3</v>
      </c>
      <c r="AP7">
        <f t="shared" si="3"/>
        <v>4</v>
      </c>
      <c r="AQ7">
        <f t="shared" si="3"/>
        <v>1</v>
      </c>
      <c r="AR7">
        <f t="shared" si="3"/>
        <v>4</v>
      </c>
      <c r="AS7">
        <f t="shared" si="3"/>
        <v>3</v>
      </c>
      <c r="AT7">
        <f t="shared" si="3"/>
        <v>9</v>
      </c>
      <c r="AU7">
        <f t="shared" si="3"/>
        <v>9</v>
      </c>
      <c r="AV7">
        <f t="shared" si="3"/>
        <v>3</v>
      </c>
      <c r="AW7">
        <f t="shared" si="3"/>
        <v>1</v>
      </c>
      <c r="AY7" t="s">
        <v>66</v>
      </c>
      <c r="AZ7">
        <f t="shared" ref="AZ7:BI7" si="4">COUNTIFS(AZ$34:AZ$76, "&gt;0", AZ$34:AZ$76, "&lt;100")</f>
        <v>2</v>
      </c>
      <c r="BA7">
        <f t="shared" si="4"/>
        <v>4</v>
      </c>
      <c r="BB7">
        <f t="shared" si="4"/>
        <v>5</v>
      </c>
      <c r="BC7">
        <f t="shared" si="4"/>
        <v>1</v>
      </c>
      <c r="BD7">
        <f t="shared" si="4"/>
        <v>5</v>
      </c>
      <c r="BE7">
        <f t="shared" si="4"/>
        <v>3</v>
      </c>
      <c r="BF7">
        <f t="shared" si="4"/>
        <v>12</v>
      </c>
      <c r="BG7">
        <f t="shared" si="4"/>
        <v>5</v>
      </c>
      <c r="BH7">
        <f t="shared" si="4"/>
        <v>3</v>
      </c>
      <c r="BI7">
        <f t="shared" si="4"/>
        <v>1</v>
      </c>
      <c r="BK7" t="s">
        <v>66</v>
      </c>
      <c r="BL7" t="s">
        <v>66</v>
      </c>
      <c r="BM7">
        <f t="shared" ref="BM7:BV7" si="5">COUNTIFS(BM$34:BM$76, "&gt;0", BM$34:BM$76, "&lt;100")</f>
        <v>2</v>
      </c>
      <c r="BN7">
        <f t="shared" si="5"/>
        <v>4</v>
      </c>
      <c r="BO7">
        <f t="shared" si="5"/>
        <v>5</v>
      </c>
      <c r="BP7">
        <f t="shared" si="5"/>
        <v>1</v>
      </c>
      <c r="BQ7">
        <f t="shared" si="5"/>
        <v>5</v>
      </c>
      <c r="BR7">
        <f t="shared" si="5"/>
        <v>3</v>
      </c>
      <c r="BS7">
        <f t="shared" si="5"/>
        <v>12</v>
      </c>
      <c r="BT7">
        <f t="shared" si="5"/>
        <v>5</v>
      </c>
      <c r="BU7">
        <f t="shared" si="5"/>
        <v>3</v>
      </c>
      <c r="BV7">
        <f t="shared" si="5"/>
        <v>1</v>
      </c>
      <c r="BX7" t="s">
        <v>67</v>
      </c>
      <c r="BY7">
        <v>1</v>
      </c>
      <c r="BZ7">
        <v>4</v>
      </c>
      <c r="CA7">
        <v>4</v>
      </c>
      <c r="CB7">
        <v>1</v>
      </c>
      <c r="CC7">
        <v>4</v>
      </c>
      <c r="CD7">
        <v>4</v>
      </c>
      <c r="CE7">
        <v>10</v>
      </c>
      <c r="CF7">
        <v>3</v>
      </c>
      <c r="CG7">
        <v>2</v>
      </c>
      <c r="CH7">
        <v>2</v>
      </c>
    </row>
    <row r="8" spans="3:86" x14ac:dyDescent="0.25">
      <c r="C8" t="s">
        <v>68</v>
      </c>
      <c r="D8">
        <f t="shared" ref="D8:M8" si="6">COUNTIFS(D$34:D$75, 100)</f>
        <v>2</v>
      </c>
      <c r="E8">
        <f t="shared" si="6"/>
        <v>3</v>
      </c>
      <c r="F8">
        <f t="shared" si="6"/>
        <v>4</v>
      </c>
      <c r="G8">
        <f t="shared" si="6"/>
        <v>1</v>
      </c>
      <c r="H8">
        <f t="shared" si="6"/>
        <v>6</v>
      </c>
      <c r="I8">
        <f t="shared" si="6"/>
        <v>5</v>
      </c>
      <c r="J8">
        <f t="shared" si="6"/>
        <v>3</v>
      </c>
      <c r="K8">
        <f t="shared" si="6"/>
        <v>4</v>
      </c>
      <c r="L8">
        <f t="shared" si="6"/>
        <v>6</v>
      </c>
      <c r="M8">
        <f t="shared" si="6"/>
        <v>1</v>
      </c>
      <c r="O8" t="s">
        <v>68</v>
      </c>
      <c r="P8">
        <f t="shared" ref="P8:Y8" si="7">COUNTIFS(P$34:P$76, 100)</f>
        <v>1</v>
      </c>
      <c r="Q8">
        <f t="shared" si="7"/>
        <v>3</v>
      </c>
      <c r="R8">
        <f t="shared" si="7"/>
        <v>6</v>
      </c>
      <c r="S8">
        <f t="shared" si="7"/>
        <v>1</v>
      </c>
      <c r="T8">
        <f t="shared" si="7"/>
        <v>7</v>
      </c>
      <c r="U8">
        <f t="shared" si="7"/>
        <v>6</v>
      </c>
      <c r="V8">
        <f t="shared" si="7"/>
        <v>4</v>
      </c>
      <c r="W8">
        <f t="shared" si="7"/>
        <v>5</v>
      </c>
      <c r="X8">
        <f t="shared" si="7"/>
        <v>8</v>
      </c>
      <c r="Y8">
        <f t="shared" si="7"/>
        <v>2</v>
      </c>
      <c r="AA8" t="s">
        <v>68</v>
      </c>
      <c r="AB8">
        <f t="shared" ref="AB8:AK8" si="8">COUNTIFS(AB$34:AB$76, 100)</f>
        <v>1</v>
      </c>
      <c r="AC8">
        <f t="shared" si="8"/>
        <v>3</v>
      </c>
      <c r="AD8">
        <f t="shared" si="8"/>
        <v>7</v>
      </c>
      <c r="AE8">
        <f t="shared" si="8"/>
        <v>1</v>
      </c>
      <c r="AF8">
        <f t="shared" si="8"/>
        <v>8</v>
      </c>
      <c r="AG8">
        <f t="shared" si="8"/>
        <v>6</v>
      </c>
      <c r="AH8">
        <f t="shared" si="8"/>
        <v>5</v>
      </c>
      <c r="AI8">
        <f t="shared" si="8"/>
        <v>8</v>
      </c>
      <c r="AJ8">
        <f t="shared" si="8"/>
        <v>7</v>
      </c>
      <c r="AK8">
        <f t="shared" si="8"/>
        <v>2</v>
      </c>
      <c r="AM8" t="s">
        <v>68</v>
      </c>
      <c r="AN8">
        <f t="shared" ref="AN8:AW8" si="9">COUNTIFS(AN$34:AN$76, 100)</f>
        <v>1</v>
      </c>
      <c r="AO8">
        <f t="shared" si="9"/>
        <v>4</v>
      </c>
      <c r="AP8">
        <f t="shared" si="9"/>
        <v>7</v>
      </c>
      <c r="AQ8">
        <f t="shared" si="9"/>
        <v>1</v>
      </c>
      <c r="AR8">
        <f t="shared" si="9"/>
        <v>8</v>
      </c>
      <c r="AS8">
        <f t="shared" si="9"/>
        <v>6</v>
      </c>
      <c r="AT8">
        <f t="shared" si="9"/>
        <v>4</v>
      </c>
      <c r="AU8">
        <f t="shared" si="9"/>
        <v>5</v>
      </c>
      <c r="AV8">
        <f t="shared" si="9"/>
        <v>8</v>
      </c>
      <c r="AW8">
        <f t="shared" si="9"/>
        <v>3</v>
      </c>
      <c r="AY8" t="s">
        <v>68</v>
      </c>
      <c r="AZ8">
        <f t="shared" ref="AZ8:BI8" si="10">COUNTIFS(AZ$34:AZ$76, 100)</f>
        <v>1</v>
      </c>
      <c r="BA8">
        <f t="shared" si="10"/>
        <v>6</v>
      </c>
      <c r="BB8">
        <f t="shared" si="10"/>
        <v>8</v>
      </c>
      <c r="BC8">
        <f t="shared" si="10"/>
        <v>1</v>
      </c>
      <c r="BD8">
        <f t="shared" si="10"/>
        <v>9</v>
      </c>
      <c r="BE8">
        <f t="shared" si="10"/>
        <v>5</v>
      </c>
      <c r="BF8">
        <f t="shared" si="10"/>
        <v>4</v>
      </c>
      <c r="BG8">
        <f t="shared" si="10"/>
        <v>8</v>
      </c>
      <c r="BH8">
        <f t="shared" si="10"/>
        <v>9</v>
      </c>
      <c r="BI8">
        <f t="shared" si="10"/>
        <v>4</v>
      </c>
      <c r="BK8" t="s">
        <v>68</v>
      </c>
      <c r="BL8" t="s">
        <v>68</v>
      </c>
      <c r="BM8">
        <f t="shared" ref="BM8:BV8" si="11">COUNTIFS(BM$34:BM$76, 100)</f>
        <v>1</v>
      </c>
      <c r="BN8">
        <f t="shared" si="11"/>
        <v>6</v>
      </c>
      <c r="BO8">
        <f t="shared" si="11"/>
        <v>8</v>
      </c>
      <c r="BP8">
        <f t="shared" si="11"/>
        <v>1</v>
      </c>
      <c r="BQ8">
        <f t="shared" si="11"/>
        <v>9</v>
      </c>
      <c r="BR8">
        <f t="shared" si="11"/>
        <v>5</v>
      </c>
      <c r="BS8">
        <f t="shared" si="11"/>
        <v>4</v>
      </c>
      <c r="BT8">
        <f t="shared" si="11"/>
        <v>8</v>
      </c>
      <c r="BU8">
        <f t="shared" si="11"/>
        <v>9</v>
      </c>
      <c r="BV8">
        <f t="shared" si="11"/>
        <v>4</v>
      </c>
      <c r="BX8" t="s">
        <v>69</v>
      </c>
      <c r="BY8">
        <v>2</v>
      </c>
      <c r="BZ8">
        <v>7</v>
      </c>
      <c r="CA8">
        <v>8</v>
      </c>
      <c r="CB8">
        <v>1</v>
      </c>
      <c r="CC8">
        <v>10</v>
      </c>
      <c r="CD8">
        <v>5</v>
      </c>
      <c r="CE8">
        <v>3</v>
      </c>
      <c r="CF8">
        <v>8</v>
      </c>
      <c r="CG8">
        <v>10</v>
      </c>
      <c r="CH8">
        <v>3</v>
      </c>
    </row>
    <row r="9" spans="3:86" x14ac:dyDescent="0.25">
      <c r="C9" t="s">
        <v>70</v>
      </c>
      <c r="D9">
        <f t="shared" ref="D9:M9" si="12">COUNTIFS(D$34:D$75, 200)</f>
        <v>0</v>
      </c>
      <c r="E9">
        <f t="shared" si="12"/>
        <v>0</v>
      </c>
      <c r="F9">
        <f t="shared" si="12"/>
        <v>2</v>
      </c>
      <c r="G9">
        <f t="shared" si="12"/>
        <v>0</v>
      </c>
      <c r="H9">
        <f t="shared" si="12"/>
        <v>0</v>
      </c>
      <c r="I9">
        <f t="shared" si="12"/>
        <v>0</v>
      </c>
      <c r="J9">
        <f t="shared" si="12"/>
        <v>1</v>
      </c>
      <c r="K9">
        <f t="shared" si="12"/>
        <v>1</v>
      </c>
      <c r="L9">
        <f t="shared" si="12"/>
        <v>0</v>
      </c>
      <c r="M9">
        <f t="shared" si="12"/>
        <v>0</v>
      </c>
      <c r="O9" t="s">
        <v>70</v>
      </c>
      <c r="P9">
        <f t="shared" ref="P9:Y9" si="13">COUNTIFS(P$34:P$76, 200)</f>
        <v>0</v>
      </c>
      <c r="Q9">
        <f t="shared" si="13"/>
        <v>0</v>
      </c>
      <c r="R9">
        <f t="shared" si="13"/>
        <v>2</v>
      </c>
      <c r="S9">
        <f t="shared" si="13"/>
        <v>0</v>
      </c>
      <c r="T9">
        <f t="shared" si="13"/>
        <v>0</v>
      </c>
      <c r="U9">
        <f t="shared" si="13"/>
        <v>0</v>
      </c>
      <c r="V9">
        <f t="shared" si="13"/>
        <v>1</v>
      </c>
      <c r="W9">
        <f t="shared" si="13"/>
        <v>1</v>
      </c>
      <c r="X9">
        <f t="shared" si="13"/>
        <v>1</v>
      </c>
      <c r="Y9">
        <f t="shared" si="13"/>
        <v>0</v>
      </c>
      <c r="AA9" t="s">
        <v>70</v>
      </c>
      <c r="AB9">
        <f t="shared" ref="AB9:AK9" si="14">COUNTIFS(AB$34:AB$76, 200)</f>
        <v>0</v>
      </c>
      <c r="AC9">
        <f t="shared" si="14"/>
        <v>1</v>
      </c>
      <c r="AD9">
        <f t="shared" si="14"/>
        <v>2</v>
      </c>
      <c r="AE9">
        <f t="shared" si="14"/>
        <v>0</v>
      </c>
      <c r="AF9">
        <f t="shared" si="14"/>
        <v>0</v>
      </c>
      <c r="AG9">
        <f t="shared" si="14"/>
        <v>0</v>
      </c>
      <c r="AH9">
        <f t="shared" si="14"/>
        <v>0</v>
      </c>
      <c r="AI9">
        <f t="shared" si="14"/>
        <v>0</v>
      </c>
      <c r="AJ9">
        <f t="shared" si="14"/>
        <v>2</v>
      </c>
      <c r="AK9">
        <f t="shared" si="14"/>
        <v>1</v>
      </c>
      <c r="AM9" t="s">
        <v>70</v>
      </c>
      <c r="AN9">
        <f t="shared" ref="AN9:AW9" si="15">COUNTIFS(AN$34:AN$76, 200)</f>
        <v>0</v>
      </c>
      <c r="AO9">
        <f t="shared" si="15"/>
        <v>1</v>
      </c>
      <c r="AP9">
        <f t="shared" si="15"/>
        <v>1</v>
      </c>
      <c r="AQ9">
        <f t="shared" si="15"/>
        <v>0</v>
      </c>
      <c r="AR9">
        <f t="shared" si="15"/>
        <v>1</v>
      </c>
      <c r="AS9">
        <f t="shared" si="15"/>
        <v>1</v>
      </c>
      <c r="AT9">
        <f t="shared" si="15"/>
        <v>0</v>
      </c>
      <c r="AU9">
        <f t="shared" si="15"/>
        <v>0</v>
      </c>
      <c r="AV9">
        <f t="shared" si="15"/>
        <v>1</v>
      </c>
      <c r="AW9">
        <f t="shared" si="15"/>
        <v>0</v>
      </c>
      <c r="AY9" t="s">
        <v>70</v>
      </c>
      <c r="AZ9">
        <f t="shared" ref="AZ9:BI9" si="16">COUNTIFS(AZ$34:AZ$76, 200)</f>
        <v>0</v>
      </c>
      <c r="BA9">
        <f t="shared" si="16"/>
        <v>1</v>
      </c>
      <c r="BB9">
        <f t="shared" si="16"/>
        <v>0</v>
      </c>
      <c r="BC9">
        <f t="shared" si="16"/>
        <v>0</v>
      </c>
      <c r="BD9">
        <f t="shared" si="16"/>
        <v>0</v>
      </c>
      <c r="BE9">
        <f t="shared" si="16"/>
        <v>1</v>
      </c>
      <c r="BF9">
        <f t="shared" si="16"/>
        <v>0</v>
      </c>
      <c r="BG9">
        <f t="shared" si="16"/>
        <v>0</v>
      </c>
      <c r="BH9">
        <f t="shared" si="16"/>
        <v>2</v>
      </c>
      <c r="BI9">
        <f t="shared" si="16"/>
        <v>1</v>
      </c>
      <c r="BK9" t="s">
        <v>70</v>
      </c>
      <c r="BL9" t="s">
        <v>70</v>
      </c>
      <c r="BM9">
        <f t="shared" ref="BM9:BV9" si="17">COUNTIFS(BM$34:BM$76, 200)</f>
        <v>0</v>
      </c>
      <c r="BN9">
        <f t="shared" si="17"/>
        <v>1</v>
      </c>
      <c r="BO9">
        <f t="shared" si="17"/>
        <v>0</v>
      </c>
      <c r="BP9">
        <f t="shared" si="17"/>
        <v>0</v>
      </c>
      <c r="BQ9">
        <f t="shared" si="17"/>
        <v>0</v>
      </c>
      <c r="BR9">
        <f t="shared" si="17"/>
        <v>1</v>
      </c>
      <c r="BS9">
        <f t="shared" si="17"/>
        <v>0</v>
      </c>
      <c r="BT9">
        <f t="shared" si="17"/>
        <v>0</v>
      </c>
      <c r="BU9">
        <f t="shared" si="17"/>
        <v>2</v>
      </c>
      <c r="BV9">
        <f t="shared" si="17"/>
        <v>1</v>
      </c>
      <c r="BX9" t="s">
        <v>71</v>
      </c>
      <c r="BY9">
        <v>1</v>
      </c>
      <c r="BZ9">
        <v>1</v>
      </c>
      <c r="CB9">
        <v>1</v>
      </c>
      <c r="CD9">
        <v>1</v>
      </c>
      <c r="CG9">
        <v>2</v>
      </c>
      <c r="CH9">
        <v>2</v>
      </c>
    </row>
    <row r="10" spans="3:86" x14ac:dyDescent="0.25">
      <c r="C10" t="s">
        <v>69</v>
      </c>
      <c r="D10">
        <f t="shared" ref="D10:M10" si="18">COUNTIFS(D$34:D$75, "&gt;999", D$34:D$75, "&lt;2000")</f>
        <v>14</v>
      </c>
      <c r="E10">
        <f t="shared" si="18"/>
        <v>20</v>
      </c>
      <c r="F10">
        <f t="shared" si="18"/>
        <v>9</v>
      </c>
      <c r="G10">
        <f t="shared" si="18"/>
        <v>7</v>
      </c>
      <c r="H10">
        <f t="shared" si="18"/>
        <v>17</v>
      </c>
      <c r="I10">
        <f t="shared" si="18"/>
        <v>11</v>
      </c>
      <c r="J10">
        <f t="shared" si="18"/>
        <v>5</v>
      </c>
      <c r="K10">
        <f t="shared" si="18"/>
        <v>11</v>
      </c>
      <c r="L10">
        <f t="shared" si="18"/>
        <v>16</v>
      </c>
      <c r="M10">
        <f t="shared" si="18"/>
        <v>6</v>
      </c>
      <c r="O10" t="s">
        <v>69</v>
      </c>
      <c r="P10">
        <f t="shared" ref="P10:Y10" si="19">COUNTIFS(P$34:P$76, "&gt;999", P$34:P$76, "&lt;2000")</f>
        <v>15</v>
      </c>
      <c r="Q10">
        <f t="shared" si="19"/>
        <v>19</v>
      </c>
      <c r="R10">
        <f t="shared" si="19"/>
        <v>8</v>
      </c>
      <c r="S10">
        <f t="shared" si="19"/>
        <v>7</v>
      </c>
      <c r="T10">
        <f t="shared" si="19"/>
        <v>15</v>
      </c>
      <c r="U10">
        <f t="shared" si="19"/>
        <v>11</v>
      </c>
      <c r="V10">
        <f t="shared" si="19"/>
        <v>5</v>
      </c>
      <c r="W10">
        <f t="shared" si="19"/>
        <v>10</v>
      </c>
      <c r="X10">
        <f t="shared" si="19"/>
        <v>12</v>
      </c>
      <c r="Y10">
        <f t="shared" si="19"/>
        <v>5</v>
      </c>
      <c r="AA10" t="s">
        <v>69</v>
      </c>
      <c r="AB10">
        <f t="shared" ref="AB10:AK10" si="20">COUNTIFS(AB$34:AB$76, "&gt;999", AB$34:AB$76, "&lt;2000")</f>
        <v>18</v>
      </c>
      <c r="AC10">
        <f t="shared" si="20"/>
        <v>19</v>
      </c>
      <c r="AD10">
        <f t="shared" si="20"/>
        <v>9</v>
      </c>
      <c r="AE10">
        <f t="shared" si="20"/>
        <v>6</v>
      </c>
      <c r="AF10">
        <f t="shared" si="20"/>
        <v>14</v>
      </c>
      <c r="AG10">
        <f t="shared" si="20"/>
        <v>10</v>
      </c>
      <c r="AH10">
        <f t="shared" si="20"/>
        <v>5</v>
      </c>
      <c r="AI10">
        <f t="shared" si="20"/>
        <v>10</v>
      </c>
      <c r="AJ10">
        <f t="shared" si="20"/>
        <v>14</v>
      </c>
      <c r="AK10">
        <f t="shared" si="20"/>
        <v>5</v>
      </c>
      <c r="AM10" t="s">
        <v>69</v>
      </c>
      <c r="AN10">
        <f t="shared" ref="AN10:AW10" si="21">COUNTIFS(AN$34:AN$76, "&gt;999", AN$34:AN$76, "&lt;2000")</f>
        <v>16</v>
      </c>
      <c r="AO10">
        <f t="shared" si="21"/>
        <v>21</v>
      </c>
      <c r="AP10">
        <f t="shared" si="21"/>
        <v>9</v>
      </c>
      <c r="AQ10">
        <f t="shared" si="21"/>
        <v>8</v>
      </c>
      <c r="AR10">
        <f t="shared" si="21"/>
        <v>15</v>
      </c>
      <c r="AS10">
        <f t="shared" si="21"/>
        <v>8</v>
      </c>
      <c r="AT10">
        <f t="shared" si="21"/>
        <v>3</v>
      </c>
      <c r="AU10">
        <f t="shared" si="21"/>
        <v>4</v>
      </c>
      <c r="AV10">
        <f t="shared" si="21"/>
        <v>13</v>
      </c>
      <c r="AW10">
        <f t="shared" si="21"/>
        <v>3</v>
      </c>
      <c r="AY10" t="s">
        <v>69</v>
      </c>
      <c r="AZ10">
        <f t="shared" ref="AZ10:BI10" si="22">COUNTIFS(AZ$34:AZ$76, "&gt;999", AZ$34:AZ$76, "&lt;2000")</f>
        <v>21</v>
      </c>
      <c r="BA10">
        <f t="shared" si="22"/>
        <v>22</v>
      </c>
      <c r="BB10">
        <f t="shared" si="22"/>
        <v>12</v>
      </c>
      <c r="BC10">
        <f t="shared" si="22"/>
        <v>7</v>
      </c>
      <c r="BD10">
        <f t="shared" si="22"/>
        <v>15</v>
      </c>
      <c r="BE10">
        <f t="shared" si="22"/>
        <v>8</v>
      </c>
      <c r="BF10">
        <f t="shared" si="22"/>
        <v>3</v>
      </c>
      <c r="BG10">
        <f t="shared" si="22"/>
        <v>8</v>
      </c>
      <c r="BH10">
        <f t="shared" si="22"/>
        <v>14</v>
      </c>
      <c r="BI10">
        <f t="shared" si="22"/>
        <v>3</v>
      </c>
      <c r="BK10" t="s">
        <v>69</v>
      </c>
      <c r="BL10" t="s">
        <v>69</v>
      </c>
      <c r="BM10">
        <f t="shared" ref="BM10:BV10" si="23">COUNTIFS(BM$34:BM$76, "&gt;999", BM$34:BM$76, "&lt;2000")</f>
        <v>21</v>
      </c>
      <c r="BN10">
        <f t="shared" si="23"/>
        <v>22</v>
      </c>
      <c r="BO10">
        <f t="shared" si="23"/>
        <v>12</v>
      </c>
      <c r="BP10">
        <f t="shared" si="23"/>
        <v>7</v>
      </c>
      <c r="BQ10">
        <f t="shared" si="23"/>
        <v>15</v>
      </c>
      <c r="BR10">
        <f t="shared" si="23"/>
        <v>8</v>
      </c>
      <c r="BS10">
        <f t="shared" si="23"/>
        <v>3</v>
      </c>
      <c r="BT10">
        <f t="shared" si="23"/>
        <v>8</v>
      </c>
      <c r="BU10">
        <f t="shared" si="23"/>
        <v>14</v>
      </c>
      <c r="BV10">
        <f t="shared" si="23"/>
        <v>3</v>
      </c>
      <c r="BX10" t="s">
        <v>72</v>
      </c>
      <c r="BY10">
        <v>21</v>
      </c>
      <c r="BZ10">
        <v>18</v>
      </c>
      <c r="CA10">
        <v>12</v>
      </c>
      <c r="CB10">
        <v>7</v>
      </c>
      <c r="CC10">
        <v>14</v>
      </c>
      <c r="CD10">
        <v>8</v>
      </c>
      <c r="CE10">
        <v>4</v>
      </c>
      <c r="CF10">
        <v>10</v>
      </c>
      <c r="CG10">
        <v>14</v>
      </c>
      <c r="CH10">
        <v>2</v>
      </c>
    </row>
    <row r="11" spans="3:86" x14ac:dyDescent="0.25">
      <c r="C11" t="s">
        <v>73</v>
      </c>
      <c r="D11">
        <f t="shared" ref="D11:M11" si="24">COUNTIFS(D$34:D$75, "&gt;=2000", D$34:D$75, "&lt;=6000")</f>
        <v>1</v>
      </c>
      <c r="E11">
        <f t="shared" si="24"/>
        <v>0</v>
      </c>
      <c r="F11">
        <f t="shared" si="24"/>
        <v>1</v>
      </c>
      <c r="G11">
        <f t="shared" si="24"/>
        <v>0</v>
      </c>
      <c r="H11">
        <f t="shared" si="24"/>
        <v>0</v>
      </c>
      <c r="I11">
        <f t="shared" si="24"/>
        <v>0</v>
      </c>
      <c r="J11">
        <f t="shared" si="24"/>
        <v>0</v>
      </c>
      <c r="K11">
        <f t="shared" si="24"/>
        <v>0</v>
      </c>
      <c r="L11">
        <f t="shared" si="24"/>
        <v>0</v>
      </c>
      <c r="M11">
        <f t="shared" si="24"/>
        <v>0</v>
      </c>
      <c r="O11" t="s">
        <v>73</v>
      </c>
      <c r="P11">
        <f t="shared" ref="P11:Y11" si="25">COUNTIFS(P$34:P$76, "&gt;=2000", P$34:P$76, "&lt;=6000")</f>
        <v>1</v>
      </c>
      <c r="Q11">
        <f t="shared" si="25"/>
        <v>0</v>
      </c>
      <c r="R11">
        <f t="shared" si="25"/>
        <v>1</v>
      </c>
      <c r="S11">
        <f t="shared" si="25"/>
        <v>0</v>
      </c>
      <c r="T11">
        <f t="shared" si="25"/>
        <v>0</v>
      </c>
      <c r="U11">
        <f t="shared" si="25"/>
        <v>0</v>
      </c>
      <c r="V11">
        <f t="shared" si="25"/>
        <v>0</v>
      </c>
      <c r="W11">
        <f t="shared" si="25"/>
        <v>0</v>
      </c>
      <c r="X11">
        <f t="shared" si="25"/>
        <v>0</v>
      </c>
      <c r="Y11">
        <f t="shared" si="25"/>
        <v>0</v>
      </c>
      <c r="AA11" t="s">
        <v>73</v>
      </c>
      <c r="AB11">
        <f t="shared" ref="AB11:AK11" si="26">COUNTIFS(AB$34:AB$76, "&gt;=2000", AB$34:AB$76, "&lt;=6000")</f>
        <v>0</v>
      </c>
      <c r="AC11">
        <f t="shared" si="26"/>
        <v>0</v>
      </c>
      <c r="AD11">
        <f t="shared" si="26"/>
        <v>1</v>
      </c>
      <c r="AE11">
        <f t="shared" si="26"/>
        <v>0</v>
      </c>
      <c r="AF11">
        <f t="shared" si="26"/>
        <v>0</v>
      </c>
      <c r="AG11">
        <f t="shared" si="26"/>
        <v>0</v>
      </c>
      <c r="AH11">
        <f t="shared" si="26"/>
        <v>0</v>
      </c>
      <c r="AI11">
        <f t="shared" si="26"/>
        <v>0</v>
      </c>
      <c r="AJ11">
        <f t="shared" si="26"/>
        <v>0</v>
      </c>
      <c r="AK11">
        <f t="shared" si="26"/>
        <v>0</v>
      </c>
      <c r="AM11" t="s">
        <v>73</v>
      </c>
      <c r="AN11">
        <f t="shared" ref="AN11:AW11" si="27">COUNTIFS(AN$34:AN$76, "&gt;=2000", AN$34:AN$76, "&lt;=6000")</f>
        <v>3</v>
      </c>
      <c r="AO11">
        <f t="shared" si="27"/>
        <v>1</v>
      </c>
      <c r="AP11">
        <f t="shared" si="27"/>
        <v>1</v>
      </c>
      <c r="AQ11">
        <f t="shared" si="27"/>
        <v>0</v>
      </c>
      <c r="AR11">
        <f t="shared" si="27"/>
        <v>0</v>
      </c>
      <c r="AS11">
        <f t="shared" si="27"/>
        <v>1</v>
      </c>
      <c r="AT11">
        <f t="shared" si="27"/>
        <v>0</v>
      </c>
      <c r="AU11">
        <f t="shared" si="27"/>
        <v>0</v>
      </c>
      <c r="AV11">
        <f t="shared" si="27"/>
        <v>0</v>
      </c>
      <c r="AW11">
        <f t="shared" si="27"/>
        <v>0</v>
      </c>
      <c r="AY11" t="s">
        <v>73</v>
      </c>
      <c r="AZ11">
        <f t="shared" ref="AZ11:BI11" si="28">COUNTIFS(AZ$34:AZ$76, "&gt;=2000", AZ$34:AZ$76, "&lt;=6000")</f>
        <v>0</v>
      </c>
      <c r="BA11">
        <f t="shared" si="28"/>
        <v>0</v>
      </c>
      <c r="BB11">
        <f t="shared" si="28"/>
        <v>1</v>
      </c>
      <c r="BC11">
        <f t="shared" si="28"/>
        <v>0</v>
      </c>
      <c r="BD11">
        <f t="shared" si="28"/>
        <v>0</v>
      </c>
      <c r="BE11">
        <f t="shared" si="28"/>
        <v>0</v>
      </c>
      <c r="BF11">
        <f t="shared" si="28"/>
        <v>0</v>
      </c>
      <c r="BG11">
        <f t="shared" si="28"/>
        <v>0</v>
      </c>
      <c r="BH11">
        <f t="shared" si="28"/>
        <v>0</v>
      </c>
      <c r="BI11">
        <f t="shared" si="28"/>
        <v>0</v>
      </c>
      <c r="BK11" t="s">
        <v>73</v>
      </c>
      <c r="BL11" t="s">
        <v>73</v>
      </c>
      <c r="BM11">
        <f t="shared" ref="BM11:BV11" si="29">COUNTIFS(BM$34:BM$76, "&gt;=2000", BM$34:BM$76, "&lt;=6000")</f>
        <v>0</v>
      </c>
      <c r="BN11">
        <f t="shared" si="29"/>
        <v>0</v>
      </c>
      <c r="BO11">
        <f t="shared" si="29"/>
        <v>1</v>
      </c>
      <c r="BP11">
        <f t="shared" si="29"/>
        <v>0</v>
      </c>
      <c r="BQ11">
        <f t="shared" si="29"/>
        <v>0</v>
      </c>
      <c r="BR11">
        <f t="shared" si="29"/>
        <v>0</v>
      </c>
      <c r="BS11">
        <f t="shared" si="29"/>
        <v>0</v>
      </c>
      <c r="BT11">
        <f t="shared" si="29"/>
        <v>0</v>
      </c>
      <c r="BU11">
        <f t="shared" si="29"/>
        <v>0</v>
      </c>
      <c r="BV11">
        <f t="shared" si="29"/>
        <v>0</v>
      </c>
      <c r="BX11" t="s">
        <v>74</v>
      </c>
      <c r="BY11">
        <v>9</v>
      </c>
      <c r="CA11">
        <v>1</v>
      </c>
    </row>
    <row r="12" spans="3:86" x14ac:dyDescent="0.25">
      <c r="C12" t="s">
        <v>72</v>
      </c>
      <c r="D12">
        <f t="shared" ref="D12:M12" si="30">COUNTIFS(D$34:D$75, 10000)</f>
        <v>15</v>
      </c>
      <c r="E12">
        <f t="shared" si="30"/>
        <v>6</v>
      </c>
      <c r="F12">
        <f t="shared" si="30"/>
        <v>3</v>
      </c>
      <c r="G12">
        <f t="shared" si="30"/>
        <v>2</v>
      </c>
      <c r="H12">
        <f t="shared" si="30"/>
        <v>2</v>
      </c>
      <c r="I12">
        <f t="shared" si="30"/>
        <v>1</v>
      </c>
      <c r="J12">
        <f t="shared" si="30"/>
        <v>0</v>
      </c>
      <c r="K12">
        <f t="shared" si="30"/>
        <v>1</v>
      </c>
      <c r="L12">
        <f t="shared" si="30"/>
        <v>3</v>
      </c>
      <c r="M12">
        <f t="shared" si="30"/>
        <v>2</v>
      </c>
      <c r="O12" t="s">
        <v>72</v>
      </c>
      <c r="P12">
        <f t="shared" ref="P12:Y12" si="31">COUNTIFS(P$34:P$76, 10000)</f>
        <v>14</v>
      </c>
      <c r="Q12">
        <f t="shared" si="31"/>
        <v>6</v>
      </c>
      <c r="R12">
        <f t="shared" si="31"/>
        <v>2</v>
      </c>
      <c r="S12">
        <f t="shared" si="31"/>
        <v>2</v>
      </c>
      <c r="T12">
        <f t="shared" si="31"/>
        <v>2</v>
      </c>
      <c r="U12">
        <f t="shared" si="31"/>
        <v>0</v>
      </c>
      <c r="V12">
        <f t="shared" si="31"/>
        <v>0</v>
      </c>
      <c r="W12">
        <f t="shared" si="31"/>
        <v>0</v>
      </c>
      <c r="X12">
        <f t="shared" si="31"/>
        <v>3</v>
      </c>
      <c r="Y12">
        <f t="shared" si="31"/>
        <v>1</v>
      </c>
      <c r="AA12" t="s">
        <v>72</v>
      </c>
      <c r="AB12">
        <f t="shared" ref="AB12:AK12" si="32">COUNTIFS(AB$34:AB$76, 10000)</f>
        <v>13</v>
      </c>
      <c r="AC12">
        <f t="shared" si="32"/>
        <v>6</v>
      </c>
      <c r="AD12">
        <f t="shared" si="32"/>
        <v>1</v>
      </c>
      <c r="AE12">
        <f t="shared" si="32"/>
        <v>2</v>
      </c>
      <c r="AF12">
        <f t="shared" si="32"/>
        <v>2</v>
      </c>
      <c r="AG12">
        <f t="shared" si="32"/>
        <v>0</v>
      </c>
      <c r="AH12">
        <f t="shared" si="32"/>
        <v>0</v>
      </c>
      <c r="AI12">
        <f t="shared" si="32"/>
        <v>0</v>
      </c>
      <c r="AJ12">
        <f t="shared" si="32"/>
        <v>2</v>
      </c>
      <c r="AK12">
        <f t="shared" si="32"/>
        <v>1</v>
      </c>
      <c r="AM12" t="s">
        <v>72</v>
      </c>
      <c r="AN12">
        <f t="shared" ref="AN12:AW12" si="33">COUNTIFS(AN$34:AN$76, 10000)</f>
        <v>10</v>
      </c>
      <c r="AO12">
        <f t="shared" si="33"/>
        <v>3</v>
      </c>
      <c r="AP12">
        <f t="shared" si="33"/>
        <v>0</v>
      </c>
      <c r="AQ12">
        <f t="shared" si="33"/>
        <v>1</v>
      </c>
      <c r="AR12">
        <f t="shared" si="33"/>
        <v>0</v>
      </c>
      <c r="AS12">
        <f t="shared" si="33"/>
        <v>0</v>
      </c>
      <c r="AT12">
        <f t="shared" si="33"/>
        <v>0</v>
      </c>
      <c r="AU12">
        <f t="shared" si="33"/>
        <v>0</v>
      </c>
      <c r="AV12">
        <f t="shared" si="33"/>
        <v>2</v>
      </c>
      <c r="AW12">
        <f t="shared" si="33"/>
        <v>1</v>
      </c>
      <c r="AY12" t="s">
        <v>72</v>
      </c>
      <c r="AZ12">
        <f t="shared" ref="AZ12:BI12" si="34">COUNTIFS(AZ$34:AZ$76, 10000)</f>
        <v>8</v>
      </c>
      <c r="BA12">
        <f t="shared" si="34"/>
        <v>3</v>
      </c>
      <c r="BB12">
        <f t="shared" si="34"/>
        <v>1</v>
      </c>
      <c r="BC12">
        <f t="shared" si="34"/>
        <v>1</v>
      </c>
      <c r="BD12">
        <f t="shared" si="34"/>
        <v>1</v>
      </c>
      <c r="BE12">
        <f t="shared" si="34"/>
        <v>0</v>
      </c>
      <c r="BF12">
        <f t="shared" si="34"/>
        <v>0</v>
      </c>
      <c r="BG12">
        <f t="shared" si="34"/>
        <v>0</v>
      </c>
      <c r="BH12">
        <f t="shared" si="34"/>
        <v>2</v>
      </c>
      <c r="BI12">
        <f t="shared" si="34"/>
        <v>1</v>
      </c>
      <c r="BK12" t="s">
        <v>72</v>
      </c>
      <c r="BL12" t="s">
        <v>72</v>
      </c>
      <c r="BM12">
        <f t="shared" ref="BM12:BV12" si="35">COUNTIFS(BM$34:BM$76, 10000)</f>
        <v>8</v>
      </c>
      <c r="BN12">
        <f t="shared" si="35"/>
        <v>3</v>
      </c>
      <c r="BO12">
        <f t="shared" si="35"/>
        <v>1</v>
      </c>
      <c r="BP12">
        <f t="shared" si="35"/>
        <v>1</v>
      </c>
      <c r="BQ12">
        <f t="shared" si="35"/>
        <v>1</v>
      </c>
      <c r="BR12">
        <f t="shared" si="35"/>
        <v>0</v>
      </c>
      <c r="BS12">
        <f t="shared" si="35"/>
        <v>0</v>
      </c>
      <c r="BT12">
        <f t="shared" si="35"/>
        <v>0</v>
      </c>
      <c r="BU12">
        <f t="shared" si="35"/>
        <v>2</v>
      </c>
      <c r="BV12">
        <f t="shared" si="35"/>
        <v>1</v>
      </c>
      <c r="BX12" t="s">
        <v>75</v>
      </c>
      <c r="BY12">
        <v>1</v>
      </c>
      <c r="BZ12">
        <v>3</v>
      </c>
      <c r="CA12">
        <v>1</v>
      </c>
      <c r="CB12">
        <v>1</v>
      </c>
      <c r="CH12">
        <v>1</v>
      </c>
    </row>
    <row r="13" spans="3:86" x14ac:dyDescent="0.25">
      <c r="C13" t="s">
        <v>76</v>
      </c>
      <c r="D13">
        <f t="shared" ref="D13:M13" si="36">COUNTIFS(D$34:D$75, "&gt;10000")</f>
        <v>2</v>
      </c>
      <c r="E13">
        <f t="shared" si="36"/>
        <v>1</v>
      </c>
      <c r="F13">
        <f t="shared" si="36"/>
        <v>1</v>
      </c>
      <c r="G13">
        <f t="shared" si="36"/>
        <v>1</v>
      </c>
      <c r="H13">
        <f t="shared" si="36"/>
        <v>0</v>
      </c>
      <c r="I13">
        <f t="shared" si="36"/>
        <v>1</v>
      </c>
      <c r="J13">
        <f t="shared" si="36"/>
        <v>0</v>
      </c>
      <c r="K13">
        <f t="shared" si="36"/>
        <v>1</v>
      </c>
      <c r="L13">
        <f t="shared" si="36"/>
        <v>0</v>
      </c>
      <c r="M13">
        <f t="shared" si="36"/>
        <v>0</v>
      </c>
      <c r="O13" t="s">
        <v>76</v>
      </c>
      <c r="P13">
        <f t="shared" ref="P13:Y13" si="37">COUNTIFS(P$34:P$76, "&gt;10000")</f>
        <v>2</v>
      </c>
      <c r="Q13">
        <f t="shared" si="37"/>
        <v>1</v>
      </c>
      <c r="R13">
        <f t="shared" si="37"/>
        <v>1</v>
      </c>
      <c r="S13">
        <f t="shared" si="37"/>
        <v>1</v>
      </c>
      <c r="T13">
        <f t="shared" si="37"/>
        <v>0</v>
      </c>
      <c r="U13">
        <f t="shared" si="37"/>
        <v>1</v>
      </c>
      <c r="V13">
        <f t="shared" si="37"/>
        <v>0</v>
      </c>
      <c r="W13">
        <f t="shared" si="37"/>
        <v>0</v>
      </c>
      <c r="X13">
        <f t="shared" si="37"/>
        <v>0</v>
      </c>
      <c r="Y13">
        <f t="shared" si="37"/>
        <v>0</v>
      </c>
      <c r="AA13" t="s">
        <v>76</v>
      </c>
      <c r="AB13">
        <f t="shared" ref="AB13:AK13" si="38">COUNTIFS(AB$34:AB$76, "&gt;10000")</f>
        <v>1</v>
      </c>
      <c r="AC13">
        <f t="shared" si="38"/>
        <v>1</v>
      </c>
      <c r="AD13">
        <f t="shared" si="38"/>
        <v>1</v>
      </c>
      <c r="AE13">
        <f t="shared" si="38"/>
        <v>1</v>
      </c>
      <c r="AF13">
        <f t="shared" si="38"/>
        <v>0</v>
      </c>
      <c r="AG13">
        <f t="shared" si="38"/>
        <v>1</v>
      </c>
      <c r="AH13">
        <f t="shared" si="38"/>
        <v>0</v>
      </c>
      <c r="AI13">
        <f t="shared" si="38"/>
        <v>0</v>
      </c>
      <c r="AJ13">
        <f t="shared" si="38"/>
        <v>0</v>
      </c>
      <c r="AK13">
        <f t="shared" si="38"/>
        <v>0</v>
      </c>
      <c r="AM13" t="s">
        <v>76</v>
      </c>
      <c r="AN13">
        <f t="shared" ref="AN13:AW13" si="39">COUNTIFS(AN$34:AN$76, "&gt;10000")</f>
        <v>1</v>
      </c>
      <c r="AO13">
        <f t="shared" si="39"/>
        <v>0</v>
      </c>
      <c r="AP13">
        <f t="shared" si="39"/>
        <v>1</v>
      </c>
      <c r="AQ13">
        <f t="shared" si="39"/>
        <v>1</v>
      </c>
      <c r="AR13">
        <f t="shared" si="39"/>
        <v>0</v>
      </c>
      <c r="AS13">
        <f t="shared" si="39"/>
        <v>0</v>
      </c>
      <c r="AT13">
        <f t="shared" si="39"/>
        <v>0</v>
      </c>
      <c r="AU13">
        <f t="shared" si="39"/>
        <v>0</v>
      </c>
      <c r="AV13">
        <f t="shared" si="39"/>
        <v>0</v>
      </c>
      <c r="AW13">
        <f t="shared" si="39"/>
        <v>0</v>
      </c>
      <c r="AY13" t="s">
        <v>76</v>
      </c>
      <c r="AZ13">
        <f t="shared" ref="AZ13:BI13" si="40">COUNTIFS(AZ$34:AZ$76, "&gt;10000")</f>
        <v>2</v>
      </c>
      <c r="BA13">
        <f t="shared" si="40"/>
        <v>0</v>
      </c>
      <c r="BB13">
        <f t="shared" si="40"/>
        <v>1</v>
      </c>
      <c r="BC13">
        <f t="shared" si="40"/>
        <v>1</v>
      </c>
      <c r="BD13">
        <f t="shared" si="40"/>
        <v>0</v>
      </c>
      <c r="BE13">
        <f t="shared" si="40"/>
        <v>0</v>
      </c>
      <c r="BF13">
        <f t="shared" si="40"/>
        <v>0</v>
      </c>
      <c r="BG13">
        <f t="shared" si="40"/>
        <v>0</v>
      </c>
      <c r="BH13">
        <f t="shared" si="40"/>
        <v>0</v>
      </c>
      <c r="BI13">
        <f t="shared" si="40"/>
        <v>0</v>
      </c>
      <c r="BK13" t="s">
        <v>76</v>
      </c>
      <c r="BL13" t="s">
        <v>76</v>
      </c>
      <c r="BM13">
        <f t="shared" ref="BM13:BV13" si="41">COUNTIFS(BM$34:BM$76, "&gt;10000")</f>
        <v>2</v>
      </c>
      <c r="BN13">
        <f t="shared" si="41"/>
        <v>0</v>
      </c>
      <c r="BO13">
        <f t="shared" si="41"/>
        <v>1</v>
      </c>
      <c r="BP13">
        <f t="shared" si="41"/>
        <v>1</v>
      </c>
      <c r="BQ13">
        <f t="shared" si="41"/>
        <v>0</v>
      </c>
      <c r="BR13">
        <f t="shared" si="41"/>
        <v>0</v>
      </c>
      <c r="BS13">
        <f t="shared" si="41"/>
        <v>0</v>
      </c>
      <c r="BT13">
        <f t="shared" si="41"/>
        <v>0</v>
      </c>
      <c r="BU13">
        <f t="shared" si="41"/>
        <v>0</v>
      </c>
      <c r="BV13">
        <f t="shared" si="41"/>
        <v>0</v>
      </c>
      <c r="BX13" t="s">
        <v>77</v>
      </c>
      <c r="CB13">
        <v>1</v>
      </c>
    </row>
    <row r="14" spans="3:86" x14ac:dyDescent="0.25">
      <c r="C14" s="20" t="s">
        <v>78</v>
      </c>
      <c r="D14" s="20">
        <f t="shared" ref="D14:M14" si="42">SUM(D7:D13)</f>
        <v>35</v>
      </c>
      <c r="E14" s="20">
        <f t="shared" si="42"/>
        <v>32</v>
      </c>
      <c r="F14" s="20">
        <f t="shared" si="42"/>
        <v>22</v>
      </c>
      <c r="G14" s="20">
        <f t="shared" si="42"/>
        <v>11</v>
      </c>
      <c r="H14" s="20">
        <f t="shared" si="42"/>
        <v>27</v>
      </c>
      <c r="I14" s="20">
        <f t="shared" si="42"/>
        <v>19</v>
      </c>
      <c r="J14" s="20">
        <f t="shared" si="42"/>
        <v>16</v>
      </c>
      <c r="K14" s="20">
        <f t="shared" si="42"/>
        <v>22</v>
      </c>
      <c r="L14" s="20">
        <f t="shared" si="42"/>
        <v>27</v>
      </c>
      <c r="M14" s="20">
        <f t="shared" si="42"/>
        <v>9</v>
      </c>
      <c r="O14" s="20" t="s">
        <v>78</v>
      </c>
      <c r="P14" s="20">
        <f t="shared" ref="P14:Y14" si="43">SUM(P7:P13)</f>
        <v>35</v>
      </c>
      <c r="Q14" s="20">
        <f t="shared" si="43"/>
        <v>32</v>
      </c>
      <c r="R14" s="20">
        <f t="shared" si="43"/>
        <v>22</v>
      </c>
      <c r="S14" s="20">
        <f t="shared" si="43"/>
        <v>11</v>
      </c>
      <c r="T14" s="20">
        <f t="shared" si="43"/>
        <v>27</v>
      </c>
      <c r="U14" s="20">
        <f t="shared" si="43"/>
        <v>19</v>
      </c>
      <c r="V14" s="20">
        <f t="shared" si="43"/>
        <v>17</v>
      </c>
      <c r="W14" s="20">
        <f t="shared" si="43"/>
        <v>20</v>
      </c>
      <c r="X14" s="20">
        <f t="shared" si="43"/>
        <v>26</v>
      </c>
      <c r="Y14" s="20">
        <f t="shared" si="43"/>
        <v>9</v>
      </c>
      <c r="AA14" s="20" t="s">
        <v>78</v>
      </c>
      <c r="AB14" s="20">
        <f t="shared" ref="AB14:AK14" si="44">SUM(AB7:AB13)</f>
        <v>35</v>
      </c>
      <c r="AC14" s="20">
        <f t="shared" si="44"/>
        <v>33</v>
      </c>
      <c r="AD14" s="20">
        <f t="shared" si="44"/>
        <v>24</v>
      </c>
      <c r="AE14" s="20">
        <f t="shared" si="44"/>
        <v>11</v>
      </c>
      <c r="AF14" s="20">
        <f t="shared" si="44"/>
        <v>28</v>
      </c>
      <c r="AG14" s="20">
        <f t="shared" si="44"/>
        <v>19</v>
      </c>
      <c r="AH14" s="20">
        <f t="shared" si="44"/>
        <v>18</v>
      </c>
      <c r="AI14" s="20">
        <f t="shared" si="44"/>
        <v>22</v>
      </c>
      <c r="AJ14" s="20">
        <f t="shared" si="44"/>
        <v>28</v>
      </c>
      <c r="AK14" s="20">
        <f t="shared" si="44"/>
        <v>10</v>
      </c>
      <c r="AM14" s="20" t="s">
        <v>78</v>
      </c>
      <c r="AN14" s="20">
        <f t="shared" ref="AN14:AW14" si="45">SUM(AN7:AN13)</f>
        <v>33</v>
      </c>
      <c r="AO14" s="20">
        <f t="shared" si="45"/>
        <v>33</v>
      </c>
      <c r="AP14" s="20">
        <f t="shared" si="45"/>
        <v>23</v>
      </c>
      <c r="AQ14" s="20">
        <f t="shared" si="45"/>
        <v>12</v>
      </c>
      <c r="AR14" s="20">
        <f t="shared" si="45"/>
        <v>28</v>
      </c>
      <c r="AS14" s="20">
        <f t="shared" si="45"/>
        <v>19</v>
      </c>
      <c r="AT14" s="20">
        <f t="shared" si="45"/>
        <v>16</v>
      </c>
      <c r="AU14" s="20">
        <f t="shared" si="45"/>
        <v>18</v>
      </c>
      <c r="AV14" s="20">
        <f t="shared" si="45"/>
        <v>27</v>
      </c>
      <c r="AW14" s="20">
        <f t="shared" si="45"/>
        <v>8</v>
      </c>
      <c r="AY14" s="20" t="s">
        <v>78</v>
      </c>
      <c r="AZ14" s="20">
        <f t="shared" ref="AZ14:BI14" si="46">SUM(AZ7:AZ13)</f>
        <v>34</v>
      </c>
      <c r="BA14" s="20">
        <f t="shared" si="46"/>
        <v>36</v>
      </c>
      <c r="BB14" s="20">
        <f t="shared" si="46"/>
        <v>28</v>
      </c>
      <c r="BC14" s="20">
        <f t="shared" si="46"/>
        <v>11</v>
      </c>
      <c r="BD14" s="20">
        <f t="shared" si="46"/>
        <v>30</v>
      </c>
      <c r="BE14" s="20">
        <f t="shared" si="46"/>
        <v>17</v>
      </c>
      <c r="BF14" s="20">
        <f t="shared" si="46"/>
        <v>19</v>
      </c>
      <c r="BG14" s="20">
        <f t="shared" si="46"/>
        <v>21</v>
      </c>
      <c r="BH14" s="20">
        <f t="shared" si="46"/>
        <v>30</v>
      </c>
      <c r="BI14" s="20">
        <f t="shared" si="46"/>
        <v>10</v>
      </c>
      <c r="BL14" t="s">
        <v>78</v>
      </c>
      <c r="BM14">
        <f t="shared" ref="BM14:BV14" si="47">SUM(BM7:BM13)</f>
        <v>34</v>
      </c>
      <c r="BN14">
        <f t="shared" si="47"/>
        <v>36</v>
      </c>
      <c r="BO14">
        <f t="shared" si="47"/>
        <v>28</v>
      </c>
      <c r="BP14">
        <f t="shared" si="47"/>
        <v>11</v>
      </c>
      <c r="BQ14">
        <f t="shared" si="47"/>
        <v>30</v>
      </c>
      <c r="BR14">
        <f t="shared" si="47"/>
        <v>17</v>
      </c>
      <c r="BS14">
        <f t="shared" si="47"/>
        <v>19</v>
      </c>
      <c r="BT14">
        <f t="shared" si="47"/>
        <v>21</v>
      </c>
      <c r="BU14">
        <f t="shared" si="47"/>
        <v>30</v>
      </c>
      <c r="BV14">
        <f t="shared" si="47"/>
        <v>10</v>
      </c>
      <c r="BX14" t="s">
        <v>78</v>
      </c>
      <c r="BY14">
        <f t="shared" ref="BY14:CH14" si="48">SUM(BY7:BY13)</f>
        <v>35</v>
      </c>
      <c r="BZ14">
        <f t="shared" si="48"/>
        <v>33</v>
      </c>
      <c r="CA14">
        <f t="shared" si="48"/>
        <v>26</v>
      </c>
      <c r="CB14">
        <f t="shared" si="48"/>
        <v>12</v>
      </c>
      <c r="CC14">
        <f t="shared" si="48"/>
        <v>28</v>
      </c>
      <c r="CD14">
        <f t="shared" si="48"/>
        <v>18</v>
      </c>
      <c r="CE14">
        <f t="shared" si="48"/>
        <v>17</v>
      </c>
      <c r="CF14">
        <f t="shared" si="48"/>
        <v>21</v>
      </c>
      <c r="CG14">
        <f t="shared" si="48"/>
        <v>28</v>
      </c>
      <c r="CH14">
        <f t="shared" si="48"/>
        <v>10</v>
      </c>
    </row>
    <row r="18" spans="3:88" x14ac:dyDescent="0.25">
      <c r="C18" t="s">
        <v>79</v>
      </c>
      <c r="O18" t="s">
        <v>79</v>
      </c>
      <c r="AA18" t="s">
        <v>79</v>
      </c>
      <c r="AM18" t="s">
        <v>79</v>
      </c>
      <c r="AY18" t="s">
        <v>79</v>
      </c>
      <c r="BL18" t="s">
        <v>79</v>
      </c>
      <c r="BX18" t="s">
        <v>79</v>
      </c>
    </row>
    <row r="19" spans="3:88" s="21" customFormat="1" ht="30" x14ac:dyDescent="0.25">
      <c r="D19" s="19" t="s">
        <v>7</v>
      </c>
      <c r="E19" s="19" t="s">
        <v>13</v>
      </c>
      <c r="F19" s="19" t="s">
        <v>8</v>
      </c>
      <c r="G19" s="19" t="s">
        <v>9</v>
      </c>
      <c r="H19" s="19" t="s">
        <v>10</v>
      </c>
      <c r="I19" s="19" t="s">
        <v>11</v>
      </c>
      <c r="J19" s="19" t="s">
        <v>12</v>
      </c>
      <c r="K19" s="19" t="s">
        <v>14</v>
      </c>
      <c r="L19" s="19" t="s">
        <v>15</v>
      </c>
      <c r="M19" s="19" t="s">
        <v>16</v>
      </c>
      <c r="P19" s="19" t="s">
        <v>7</v>
      </c>
      <c r="Q19" s="19" t="s">
        <v>13</v>
      </c>
      <c r="R19" s="19" t="s">
        <v>8</v>
      </c>
      <c r="S19" s="19" t="s">
        <v>9</v>
      </c>
      <c r="T19" s="19" t="s">
        <v>10</v>
      </c>
      <c r="U19" s="19" t="s">
        <v>11</v>
      </c>
      <c r="V19" s="19" t="s">
        <v>12</v>
      </c>
      <c r="W19" s="19" t="s">
        <v>14</v>
      </c>
      <c r="X19" s="19" t="s">
        <v>15</v>
      </c>
      <c r="Y19" s="19" t="s">
        <v>16</v>
      </c>
      <c r="AB19" s="19" t="s">
        <v>7</v>
      </c>
      <c r="AC19" s="19" t="s">
        <v>13</v>
      </c>
      <c r="AD19" s="19" t="s">
        <v>8</v>
      </c>
      <c r="AE19" s="19" t="s">
        <v>9</v>
      </c>
      <c r="AF19" s="19" t="s">
        <v>10</v>
      </c>
      <c r="AG19" s="19" t="s">
        <v>11</v>
      </c>
      <c r="AH19" s="19" t="s">
        <v>12</v>
      </c>
      <c r="AI19" s="19" t="s">
        <v>14</v>
      </c>
      <c r="AJ19" s="19" t="s">
        <v>15</v>
      </c>
      <c r="AK19" s="19" t="s">
        <v>16</v>
      </c>
      <c r="AN19" s="19" t="s">
        <v>7</v>
      </c>
      <c r="AO19" s="19" t="s">
        <v>13</v>
      </c>
      <c r="AP19" s="19" t="s">
        <v>8</v>
      </c>
      <c r="AQ19" s="19" t="s">
        <v>9</v>
      </c>
      <c r="AR19" s="19" t="s">
        <v>10</v>
      </c>
      <c r="AS19" s="19" t="s">
        <v>11</v>
      </c>
      <c r="AT19" s="19" t="s">
        <v>12</v>
      </c>
      <c r="AU19" s="19" t="s">
        <v>14</v>
      </c>
      <c r="AV19" s="19" t="s">
        <v>15</v>
      </c>
      <c r="AW19" s="19" t="s">
        <v>16</v>
      </c>
      <c r="AZ19" s="19" t="s">
        <v>7</v>
      </c>
      <c r="BA19" s="19" t="s">
        <v>13</v>
      </c>
      <c r="BB19" s="19" t="s">
        <v>8</v>
      </c>
      <c r="BC19" s="19" t="s">
        <v>9</v>
      </c>
      <c r="BD19" s="19" t="s">
        <v>10</v>
      </c>
      <c r="BE19" s="19" t="s">
        <v>11</v>
      </c>
      <c r="BF19" s="19" t="s">
        <v>12</v>
      </c>
      <c r="BG19" s="19" t="s">
        <v>14</v>
      </c>
      <c r="BH19" s="19" t="s">
        <v>15</v>
      </c>
      <c r="BI19" s="19" t="s">
        <v>16</v>
      </c>
      <c r="BM19" s="19" t="s">
        <v>7</v>
      </c>
      <c r="BN19" s="19" t="s">
        <v>13</v>
      </c>
      <c r="BO19" s="19" t="s">
        <v>8</v>
      </c>
      <c r="BP19" s="19" t="s">
        <v>9</v>
      </c>
      <c r="BQ19" s="19" t="s">
        <v>10</v>
      </c>
      <c r="BR19" s="19" t="s">
        <v>11</v>
      </c>
      <c r="BS19" s="19" t="s">
        <v>12</v>
      </c>
      <c r="BT19" s="19" t="s">
        <v>14</v>
      </c>
      <c r="BU19" s="19" t="s">
        <v>15</v>
      </c>
      <c r="BV19" s="19" t="s">
        <v>16</v>
      </c>
      <c r="BY19" s="19" t="s">
        <v>7</v>
      </c>
      <c r="BZ19" s="19" t="s">
        <v>13</v>
      </c>
      <c r="CA19" s="19" t="s">
        <v>8</v>
      </c>
      <c r="CB19" s="19" t="s">
        <v>9</v>
      </c>
      <c r="CC19" s="19" t="s">
        <v>10</v>
      </c>
      <c r="CD19" s="19" t="s">
        <v>11</v>
      </c>
      <c r="CE19" s="19" t="s">
        <v>12</v>
      </c>
      <c r="CF19" s="19" t="s">
        <v>14</v>
      </c>
      <c r="CG19" s="19" t="s">
        <v>15</v>
      </c>
      <c r="CH19" s="19" t="s">
        <v>16</v>
      </c>
    </row>
    <row r="20" spans="3:88" x14ac:dyDescent="0.25">
      <c r="C20" t="s">
        <v>66</v>
      </c>
      <c r="D20" s="22">
        <f t="shared" ref="D20:M20" si="49">D7/D$14</f>
        <v>2.8571428571428571E-2</v>
      </c>
      <c r="E20" s="22">
        <f t="shared" si="49"/>
        <v>6.25E-2</v>
      </c>
      <c r="F20" s="22">
        <f t="shared" si="49"/>
        <v>9.0909090909090912E-2</v>
      </c>
      <c r="G20" s="22">
        <f t="shared" si="49"/>
        <v>0</v>
      </c>
      <c r="H20" s="22">
        <f t="shared" si="49"/>
        <v>7.407407407407407E-2</v>
      </c>
      <c r="I20" s="22">
        <f t="shared" si="49"/>
        <v>5.2631578947368418E-2</v>
      </c>
      <c r="J20" s="22">
        <f t="shared" si="49"/>
        <v>0.4375</v>
      </c>
      <c r="K20" s="22">
        <f t="shared" si="49"/>
        <v>0.18181818181818182</v>
      </c>
      <c r="L20" s="22">
        <f t="shared" si="49"/>
        <v>7.407407407407407E-2</v>
      </c>
      <c r="M20" s="22">
        <f t="shared" si="49"/>
        <v>0</v>
      </c>
      <c r="O20" t="s">
        <v>66</v>
      </c>
      <c r="P20" s="22">
        <f t="shared" ref="P20:Y20" si="50">P7/P$14</f>
        <v>5.7142857142857141E-2</v>
      </c>
      <c r="Q20" s="22">
        <f t="shared" si="50"/>
        <v>9.375E-2</v>
      </c>
      <c r="R20" s="22">
        <f t="shared" si="50"/>
        <v>9.0909090909090912E-2</v>
      </c>
      <c r="S20" s="22">
        <f t="shared" si="50"/>
        <v>0</v>
      </c>
      <c r="T20" s="22">
        <f t="shared" si="50"/>
        <v>0.1111111111111111</v>
      </c>
      <c r="U20" s="22">
        <f t="shared" si="50"/>
        <v>5.2631578947368418E-2</v>
      </c>
      <c r="V20" s="22">
        <f t="shared" si="50"/>
        <v>0.41176470588235292</v>
      </c>
      <c r="W20" s="22">
        <f t="shared" si="50"/>
        <v>0.2</v>
      </c>
      <c r="X20" s="22">
        <f t="shared" si="50"/>
        <v>7.6923076923076927E-2</v>
      </c>
      <c r="Y20" s="22">
        <f t="shared" si="50"/>
        <v>0.1111111111111111</v>
      </c>
      <c r="AA20" t="s">
        <v>66</v>
      </c>
      <c r="AB20" s="22">
        <f t="shared" ref="AB20:AK20" si="51">AB7/AB$14</f>
        <v>5.7142857142857141E-2</v>
      </c>
      <c r="AC20" s="22">
        <f t="shared" si="51"/>
        <v>9.0909090909090912E-2</v>
      </c>
      <c r="AD20" s="22">
        <f t="shared" si="51"/>
        <v>0.125</v>
      </c>
      <c r="AE20" s="22">
        <f t="shared" si="51"/>
        <v>9.0909090909090912E-2</v>
      </c>
      <c r="AF20" s="22">
        <f t="shared" si="51"/>
        <v>0.14285714285714285</v>
      </c>
      <c r="AG20" s="22">
        <f t="shared" si="51"/>
        <v>0.10526315789473684</v>
      </c>
      <c r="AH20" s="22">
        <f t="shared" si="51"/>
        <v>0.44444444444444442</v>
      </c>
      <c r="AI20" s="22">
        <f t="shared" si="51"/>
        <v>0.18181818181818182</v>
      </c>
      <c r="AJ20" s="22">
        <f t="shared" si="51"/>
        <v>0.10714285714285714</v>
      </c>
      <c r="AK20" s="22">
        <f t="shared" si="51"/>
        <v>0.1</v>
      </c>
      <c r="AM20" t="s">
        <v>66</v>
      </c>
      <c r="AN20" s="22">
        <f t="shared" ref="AN20:AW27" si="52">AN7/AN$14</f>
        <v>6.0606060606060608E-2</v>
      </c>
      <c r="AO20" s="22">
        <f t="shared" si="52"/>
        <v>9.0909090909090912E-2</v>
      </c>
      <c r="AP20" s="22">
        <f t="shared" si="52"/>
        <v>0.17391304347826086</v>
      </c>
      <c r="AQ20" s="22">
        <f t="shared" si="52"/>
        <v>8.3333333333333329E-2</v>
      </c>
      <c r="AR20" s="22">
        <f t="shared" si="52"/>
        <v>0.14285714285714285</v>
      </c>
      <c r="AS20" s="22">
        <f t="shared" si="52"/>
        <v>0.15789473684210525</v>
      </c>
      <c r="AT20" s="22">
        <f t="shared" si="52"/>
        <v>0.5625</v>
      </c>
      <c r="AU20" s="22">
        <f t="shared" si="52"/>
        <v>0.5</v>
      </c>
      <c r="AV20" s="22">
        <f t="shared" si="52"/>
        <v>0.1111111111111111</v>
      </c>
      <c r="AW20" s="22">
        <f t="shared" si="52"/>
        <v>0.125</v>
      </c>
      <c r="AY20" t="s">
        <v>66</v>
      </c>
      <c r="AZ20" s="22">
        <f t="shared" ref="AZ20:BI27" si="53">AZ7/AZ$14</f>
        <v>5.8823529411764705E-2</v>
      </c>
      <c r="BA20" s="22">
        <f t="shared" si="53"/>
        <v>0.1111111111111111</v>
      </c>
      <c r="BB20" s="22">
        <f t="shared" si="53"/>
        <v>0.17857142857142858</v>
      </c>
      <c r="BC20" s="22">
        <f t="shared" si="53"/>
        <v>9.0909090909090912E-2</v>
      </c>
      <c r="BD20" s="22">
        <f t="shared" si="53"/>
        <v>0.16666666666666666</v>
      </c>
      <c r="BE20" s="22">
        <f t="shared" si="53"/>
        <v>0.17647058823529413</v>
      </c>
      <c r="BF20" s="22">
        <f t="shared" si="53"/>
        <v>0.63157894736842102</v>
      </c>
      <c r="BG20" s="22">
        <f t="shared" si="53"/>
        <v>0.23809523809523808</v>
      </c>
      <c r="BH20" s="22">
        <f t="shared" si="53"/>
        <v>0.1</v>
      </c>
      <c r="BI20" s="22">
        <f t="shared" si="53"/>
        <v>0.1</v>
      </c>
      <c r="BL20" t="s">
        <v>66</v>
      </c>
      <c r="BM20">
        <f t="shared" ref="BM20:BV27" si="54">BM7/BM$14</f>
        <v>5.8823529411764705E-2</v>
      </c>
      <c r="BN20">
        <f t="shared" si="54"/>
        <v>0.1111111111111111</v>
      </c>
      <c r="BO20">
        <f t="shared" si="54"/>
        <v>0.17857142857142858</v>
      </c>
      <c r="BP20">
        <f t="shared" si="54"/>
        <v>9.0909090909090912E-2</v>
      </c>
      <c r="BQ20">
        <f t="shared" si="54"/>
        <v>0.16666666666666666</v>
      </c>
      <c r="BR20">
        <f t="shared" si="54"/>
        <v>0.17647058823529413</v>
      </c>
      <c r="BS20">
        <f t="shared" si="54"/>
        <v>0.63157894736842102</v>
      </c>
      <c r="BT20">
        <f t="shared" si="54"/>
        <v>0.23809523809523808</v>
      </c>
      <c r="BU20">
        <f t="shared" si="54"/>
        <v>0.1</v>
      </c>
      <c r="BV20">
        <f t="shared" si="54"/>
        <v>0.1</v>
      </c>
      <c r="BX20" t="s">
        <v>67</v>
      </c>
    </row>
    <row r="21" spans="3:88" x14ac:dyDescent="0.25">
      <c r="C21" t="s">
        <v>68</v>
      </c>
      <c r="D21" s="22">
        <f t="shared" ref="D21:M21" si="55">D8/D$14</f>
        <v>5.7142857142857141E-2</v>
      </c>
      <c r="E21" s="22">
        <f t="shared" si="55"/>
        <v>9.375E-2</v>
      </c>
      <c r="F21" s="22">
        <f t="shared" si="55"/>
        <v>0.18181818181818182</v>
      </c>
      <c r="G21" s="22">
        <f t="shared" si="55"/>
        <v>9.0909090909090912E-2</v>
      </c>
      <c r="H21" s="22">
        <f t="shared" si="55"/>
        <v>0.22222222222222221</v>
      </c>
      <c r="I21" s="22">
        <f t="shared" si="55"/>
        <v>0.26315789473684209</v>
      </c>
      <c r="J21" s="22">
        <f t="shared" si="55"/>
        <v>0.1875</v>
      </c>
      <c r="K21" s="22">
        <f t="shared" si="55"/>
        <v>0.18181818181818182</v>
      </c>
      <c r="L21" s="22">
        <f t="shared" si="55"/>
        <v>0.22222222222222221</v>
      </c>
      <c r="M21" s="22">
        <f t="shared" si="55"/>
        <v>0.1111111111111111</v>
      </c>
      <c r="O21" t="s">
        <v>68</v>
      </c>
      <c r="P21" s="22">
        <f t="shared" ref="P21:Y21" si="56">P8/P$14</f>
        <v>2.8571428571428571E-2</v>
      </c>
      <c r="Q21" s="22">
        <f t="shared" si="56"/>
        <v>9.375E-2</v>
      </c>
      <c r="R21" s="22">
        <f t="shared" si="56"/>
        <v>0.27272727272727271</v>
      </c>
      <c r="S21" s="22">
        <f t="shared" si="56"/>
        <v>9.0909090909090912E-2</v>
      </c>
      <c r="T21" s="22">
        <f t="shared" si="56"/>
        <v>0.25925925925925924</v>
      </c>
      <c r="U21" s="22">
        <f t="shared" si="56"/>
        <v>0.31578947368421051</v>
      </c>
      <c r="V21" s="22">
        <f t="shared" si="56"/>
        <v>0.23529411764705882</v>
      </c>
      <c r="W21" s="22">
        <f t="shared" si="56"/>
        <v>0.25</v>
      </c>
      <c r="X21" s="22">
        <f t="shared" si="56"/>
        <v>0.30769230769230771</v>
      </c>
      <c r="Y21" s="22">
        <f t="shared" si="56"/>
        <v>0.22222222222222221</v>
      </c>
      <c r="AA21" t="s">
        <v>68</v>
      </c>
      <c r="AB21" s="22">
        <f t="shared" ref="AB21:AK21" si="57">AB8/AB$14</f>
        <v>2.8571428571428571E-2</v>
      </c>
      <c r="AC21" s="22">
        <f t="shared" si="57"/>
        <v>9.0909090909090912E-2</v>
      </c>
      <c r="AD21" s="22">
        <f t="shared" si="57"/>
        <v>0.29166666666666669</v>
      </c>
      <c r="AE21" s="22">
        <f t="shared" si="57"/>
        <v>9.0909090909090912E-2</v>
      </c>
      <c r="AF21" s="22">
        <f t="shared" si="57"/>
        <v>0.2857142857142857</v>
      </c>
      <c r="AG21" s="22">
        <f t="shared" si="57"/>
        <v>0.31578947368421051</v>
      </c>
      <c r="AH21" s="22">
        <f t="shared" si="57"/>
        <v>0.27777777777777779</v>
      </c>
      <c r="AI21" s="22">
        <f t="shared" si="57"/>
        <v>0.36363636363636365</v>
      </c>
      <c r="AJ21" s="22">
        <f t="shared" si="57"/>
        <v>0.25</v>
      </c>
      <c r="AK21" s="22">
        <f t="shared" si="57"/>
        <v>0.2</v>
      </c>
      <c r="AM21" t="s">
        <v>68</v>
      </c>
      <c r="AN21" s="22">
        <f t="shared" si="52"/>
        <v>3.0303030303030304E-2</v>
      </c>
      <c r="AO21" s="22">
        <f t="shared" si="52"/>
        <v>0.12121212121212122</v>
      </c>
      <c r="AP21" s="22">
        <f t="shared" si="52"/>
        <v>0.30434782608695654</v>
      </c>
      <c r="AQ21" s="22">
        <f t="shared" si="52"/>
        <v>8.3333333333333329E-2</v>
      </c>
      <c r="AR21" s="22">
        <f t="shared" si="52"/>
        <v>0.2857142857142857</v>
      </c>
      <c r="AS21" s="22">
        <f t="shared" si="52"/>
        <v>0.31578947368421051</v>
      </c>
      <c r="AT21" s="22">
        <f t="shared" si="52"/>
        <v>0.25</v>
      </c>
      <c r="AU21" s="22">
        <f t="shared" si="52"/>
        <v>0.27777777777777779</v>
      </c>
      <c r="AV21" s="22">
        <f t="shared" si="52"/>
        <v>0.29629629629629628</v>
      </c>
      <c r="AW21" s="22">
        <f t="shared" si="52"/>
        <v>0.375</v>
      </c>
      <c r="AY21" t="s">
        <v>68</v>
      </c>
      <c r="AZ21" s="22">
        <f t="shared" si="53"/>
        <v>2.9411764705882353E-2</v>
      </c>
      <c r="BA21" s="22">
        <f t="shared" si="53"/>
        <v>0.16666666666666666</v>
      </c>
      <c r="BB21" s="22">
        <f t="shared" si="53"/>
        <v>0.2857142857142857</v>
      </c>
      <c r="BC21" s="22">
        <f t="shared" si="53"/>
        <v>9.0909090909090912E-2</v>
      </c>
      <c r="BD21" s="22">
        <f t="shared" si="53"/>
        <v>0.3</v>
      </c>
      <c r="BE21" s="22">
        <f t="shared" si="53"/>
        <v>0.29411764705882354</v>
      </c>
      <c r="BF21" s="22">
        <f t="shared" si="53"/>
        <v>0.21052631578947367</v>
      </c>
      <c r="BG21" s="22">
        <f t="shared" si="53"/>
        <v>0.38095238095238093</v>
      </c>
      <c r="BH21" s="22">
        <f t="shared" si="53"/>
        <v>0.3</v>
      </c>
      <c r="BI21" s="22">
        <f t="shared" si="53"/>
        <v>0.4</v>
      </c>
      <c r="BL21" t="s">
        <v>68</v>
      </c>
      <c r="BM21">
        <f t="shared" si="54"/>
        <v>2.9411764705882353E-2</v>
      </c>
      <c r="BN21">
        <f t="shared" si="54"/>
        <v>0.16666666666666666</v>
      </c>
      <c r="BO21">
        <f t="shared" si="54"/>
        <v>0.2857142857142857</v>
      </c>
      <c r="BP21">
        <f t="shared" si="54"/>
        <v>9.0909090909090912E-2</v>
      </c>
      <c r="BQ21">
        <f t="shared" si="54"/>
        <v>0.3</v>
      </c>
      <c r="BR21">
        <f t="shared" si="54"/>
        <v>0.29411764705882354</v>
      </c>
      <c r="BS21">
        <f t="shared" si="54"/>
        <v>0.21052631578947367</v>
      </c>
      <c r="BT21">
        <f t="shared" si="54"/>
        <v>0.38095238095238093</v>
      </c>
      <c r="BU21">
        <f t="shared" si="54"/>
        <v>0.3</v>
      </c>
      <c r="BV21">
        <f t="shared" si="54"/>
        <v>0.4</v>
      </c>
      <c r="BX21" t="s">
        <v>69</v>
      </c>
    </row>
    <row r="22" spans="3:88" x14ac:dyDescent="0.25">
      <c r="C22" t="s">
        <v>70</v>
      </c>
      <c r="D22" s="22">
        <f t="shared" ref="D22:M22" si="58">D9/D$14</f>
        <v>0</v>
      </c>
      <c r="E22" s="22">
        <f t="shared" si="58"/>
        <v>0</v>
      </c>
      <c r="F22" s="22">
        <f t="shared" si="58"/>
        <v>9.0909090909090912E-2</v>
      </c>
      <c r="G22" s="22">
        <f t="shared" si="58"/>
        <v>0</v>
      </c>
      <c r="H22" s="22">
        <f t="shared" si="58"/>
        <v>0</v>
      </c>
      <c r="I22" s="22">
        <f t="shared" si="58"/>
        <v>0</v>
      </c>
      <c r="J22" s="22">
        <f t="shared" si="58"/>
        <v>6.25E-2</v>
      </c>
      <c r="K22" s="22">
        <f t="shared" si="58"/>
        <v>4.5454545454545456E-2</v>
      </c>
      <c r="L22" s="22">
        <f t="shared" si="58"/>
        <v>0</v>
      </c>
      <c r="M22" s="22">
        <f t="shared" si="58"/>
        <v>0</v>
      </c>
      <c r="O22" t="s">
        <v>70</v>
      </c>
      <c r="P22" s="22">
        <f t="shared" ref="P22:Y22" si="59">P9/P$14</f>
        <v>0</v>
      </c>
      <c r="Q22" s="22">
        <f t="shared" si="59"/>
        <v>0</v>
      </c>
      <c r="R22" s="22">
        <f t="shared" si="59"/>
        <v>9.0909090909090912E-2</v>
      </c>
      <c r="S22" s="22">
        <f t="shared" si="59"/>
        <v>0</v>
      </c>
      <c r="T22" s="22">
        <f t="shared" si="59"/>
        <v>0</v>
      </c>
      <c r="U22" s="22">
        <f t="shared" si="59"/>
        <v>0</v>
      </c>
      <c r="V22" s="22">
        <f t="shared" si="59"/>
        <v>5.8823529411764705E-2</v>
      </c>
      <c r="W22" s="22">
        <f t="shared" si="59"/>
        <v>0.05</v>
      </c>
      <c r="X22" s="22">
        <f t="shared" si="59"/>
        <v>3.8461538461538464E-2</v>
      </c>
      <c r="Y22" s="22">
        <f t="shared" si="59"/>
        <v>0</v>
      </c>
      <c r="AA22" t="s">
        <v>70</v>
      </c>
      <c r="AB22" s="22">
        <f t="shared" ref="AB22:AK22" si="60">AB9/AB$14</f>
        <v>0</v>
      </c>
      <c r="AC22" s="22">
        <f t="shared" si="60"/>
        <v>3.0303030303030304E-2</v>
      </c>
      <c r="AD22" s="22">
        <f t="shared" si="60"/>
        <v>8.3333333333333329E-2</v>
      </c>
      <c r="AE22" s="22">
        <f t="shared" si="60"/>
        <v>0</v>
      </c>
      <c r="AF22" s="22">
        <f t="shared" si="60"/>
        <v>0</v>
      </c>
      <c r="AG22" s="22">
        <f t="shared" si="60"/>
        <v>0</v>
      </c>
      <c r="AH22" s="22">
        <f t="shared" si="60"/>
        <v>0</v>
      </c>
      <c r="AI22" s="22">
        <f t="shared" si="60"/>
        <v>0</v>
      </c>
      <c r="AJ22" s="22">
        <f t="shared" si="60"/>
        <v>7.1428571428571425E-2</v>
      </c>
      <c r="AK22" s="22">
        <f t="shared" si="60"/>
        <v>0.1</v>
      </c>
      <c r="AM22" t="s">
        <v>70</v>
      </c>
      <c r="AN22" s="22">
        <f t="shared" si="52"/>
        <v>0</v>
      </c>
      <c r="AO22" s="22">
        <f t="shared" si="52"/>
        <v>3.0303030303030304E-2</v>
      </c>
      <c r="AP22" s="22">
        <f t="shared" si="52"/>
        <v>4.3478260869565216E-2</v>
      </c>
      <c r="AQ22" s="22">
        <f t="shared" si="52"/>
        <v>0</v>
      </c>
      <c r="AR22" s="22">
        <f t="shared" si="52"/>
        <v>3.5714285714285712E-2</v>
      </c>
      <c r="AS22" s="22">
        <f t="shared" si="52"/>
        <v>5.2631578947368418E-2</v>
      </c>
      <c r="AT22" s="22">
        <f t="shared" si="52"/>
        <v>0</v>
      </c>
      <c r="AU22" s="22">
        <f t="shared" si="52"/>
        <v>0</v>
      </c>
      <c r="AV22" s="22">
        <f t="shared" si="52"/>
        <v>3.7037037037037035E-2</v>
      </c>
      <c r="AW22" s="22">
        <f t="shared" si="52"/>
        <v>0</v>
      </c>
      <c r="AY22" t="s">
        <v>70</v>
      </c>
      <c r="AZ22" s="22">
        <f t="shared" si="53"/>
        <v>0</v>
      </c>
      <c r="BA22" s="22">
        <f t="shared" si="53"/>
        <v>2.7777777777777776E-2</v>
      </c>
      <c r="BB22" s="22">
        <f t="shared" si="53"/>
        <v>0</v>
      </c>
      <c r="BC22" s="22">
        <f t="shared" si="53"/>
        <v>0</v>
      </c>
      <c r="BD22" s="22">
        <f t="shared" si="53"/>
        <v>0</v>
      </c>
      <c r="BE22" s="22">
        <f t="shared" si="53"/>
        <v>5.8823529411764705E-2</v>
      </c>
      <c r="BF22" s="22">
        <f t="shared" si="53"/>
        <v>0</v>
      </c>
      <c r="BG22" s="22">
        <f t="shared" si="53"/>
        <v>0</v>
      </c>
      <c r="BH22" s="22">
        <f t="shared" si="53"/>
        <v>6.6666666666666666E-2</v>
      </c>
      <c r="BI22" s="22">
        <f t="shared" si="53"/>
        <v>0.1</v>
      </c>
      <c r="BL22" t="s">
        <v>70</v>
      </c>
      <c r="BM22">
        <f t="shared" si="54"/>
        <v>0</v>
      </c>
      <c r="BN22">
        <f t="shared" si="54"/>
        <v>2.7777777777777776E-2</v>
      </c>
      <c r="BO22">
        <f t="shared" si="54"/>
        <v>0</v>
      </c>
      <c r="BP22">
        <f t="shared" si="54"/>
        <v>0</v>
      </c>
      <c r="BQ22">
        <f t="shared" si="54"/>
        <v>0</v>
      </c>
      <c r="BR22">
        <f t="shared" si="54"/>
        <v>5.8823529411764705E-2</v>
      </c>
      <c r="BS22">
        <f t="shared" si="54"/>
        <v>0</v>
      </c>
      <c r="BT22">
        <f t="shared" si="54"/>
        <v>0</v>
      </c>
      <c r="BU22">
        <f t="shared" si="54"/>
        <v>6.6666666666666666E-2</v>
      </c>
      <c r="BV22">
        <f t="shared" si="54"/>
        <v>0.1</v>
      </c>
      <c r="BX22" t="s">
        <v>71</v>
      </c>
    </row>
    <row r="23" spans="3:88" x14ac:dyDescent="0.25">
      <c r="C23" t="s">
        <v>69</v>
      </c>
      <c r="D23" s="22">
        <f t="shared" ref="D23:M23" si="61">D10/D$14</f>
        <v>0.4</v>
      </c>
      <c r="E23" s="22">
        <f t="shared" si="61"/>
        <v>0.625</v>
      </c>
      <c r="F23" s="22">
        <f t="shared" si="61"/>
        <v>0.40909090909090912</v>
      </c>
      <c r="G23" s="22">
        <f t="shared" si="61"/>
        <v>0.63636363636363635</v>
      </c>
      <c r="H23" s="22">
        <f t="shared" si="61"/>
        <v>0.62962962962962965</v>
      </c>
      <c r="I23" s="22">
        <f t="shared" si="61"/>
        <v>0.57894736842105265</v>
      </c>
      <c r="J23" s="22">
        <f t="shared" si="61"/>
        <v>0.3125</v>
      </c>
      <c r="K23" s="22">
        <f t="shared" si="61"/>
        <v>0.5</v>
      </c>
      <c r="L23" s="22">
        <f t="shared" si="61"/>
        <v>0.59259259259259256</v>
      </c>
      <c r="M23" s="22">
        <f t="shared" si="61"/>
        <v>0.66666666666666663</v>
      </c>
      <c r="O23" t="s">
        <v>69</v>
      </c>
      <c r="P23" s="22">
        <f t="shared" ref="P23:Y23" si="62">P10/P$14</f>
        <v>0.42857142857142855</v>
      </c>
      <c r="Q23" s="22">
        <f t="shared" si="62"/>
        <v>0.59375</v>
      </c>
      <c r="R23" s="22">
        <f t="shared" si="62"/>
        <v>0.36363636363636365</v>
      </c>
      <c r="S23" s="22">
        <f t="shared" si="62"/>
        <v>0.63636363636363635</v>
      </c>
      <c r="T23" s="22">
        <f t="shared" si="62"/>
        <v>0.55555555555555558</v>
      </c>
      <c r="U23" s="22">
        <f t="shared" si="62"/>
        <v>0.57894736842105265</v>
      </c>
      <c r="V23" s="22">
        <f t="shared" si="62"/>
        <v>0.29411764705882354</v>
      </c>
      <c r="W23" s="22">
        <f t="shared" si="62"/>
        <v>0.5</v>
      </c>
      <c r="X23" s="22">
        <f t="shared" si="62"/>
        <v>0.46153846153846156</v>
      </c>
      <c r="Y23" s="22">
        <f t="shared" si="62"/>
        <v>0.55555555555555558</v>
      </c>
      <c r="AA23" t="s">
        <v>69</v>
      </c>
      <c r="AB23" s="22">
        <f t="shared" ref="AB23:AK23" si="63">AB10/AB$14</f>
        <v>0.51428571428571423</v>
      </c>
      <c r="AC23" s="22">
        <f t="shared" si="63"/>
        <v>0.5757575757575758</v>
      </c>
      <c r="AD23" s="22">
        <f t="shared" si="63"/>
        <v>0.375</v>
      </c>
      <c r="AE23" s="22">
        <f t="shared" si="63"/>
        <v>0.54545454545454541</v>
      </c>
      <c r="AF23" s="22">
        <f t="shared" si="63"/>
        <v>0.5</v>
      </c>
      <c r="AG23" s="22">
        <f t="shared" si="63"/>
        <v>0.52631578947368418</v>
      </c>
      <c r="AH23" s="22">
        <f t="shared" si="63"/>
        <v>0.27777777777777779</v>
      </c>
      <c r="AI23" s="22">
        <f t="shared" si="63"/>
        <v>0.45454545454545453</v>
      </c>
      <c r="AJ23" s="22">
        <f t="shared" si="63"/>
        <v>0.5</v>
      </c>
      <c r="AK23" s="22">
        <f t="shared" si="63"/>
        <v>0.5</v>
      </c>
      <c r="AM23" t="s">
        <v>69</v>
      </c>
      <c r="AN23" s="22">
        <f t="shared" si="52"/>
        <v>0.48484848484848486</v>
      </c>
      <c r="AO23" s="22">
        <f t="shared" si="52"/>
        <v>0.63636363636363635</v>
      </c>
      <c r="AP23" s="22">
        <f t="shared" si="52"/>
        <v>0.39130434782608697</v>
      </c>
      <c r="AQ23" s="22">
        <f t="shared" si="52"/>
        <v>0.66666666666666663</v>
      </c>
      <c r="AR23" s="22">
        <f t="shared" si="52"/>
        <v>0.5357142857142857</v>
      </c>
      <c r="AS23" s="22">
        <f t="shared" si="52"/>
        <v>0.42105263157894735</v>
      </c>
      <c r="AT23" s="22">
        <f t="shared" si="52"/>
        <v>0.1875</v>
      </c>
      <c r="AU23" s="22">
        <f t="shared" si="52"/>
        <v>0.22222222222222221</v>
      </c>
      <c r="AV23" s="22">
        <f t="shared" si="52"/>
        <v>0.48148148148148145</v>
      </c>
      <c r="AW23" s="22">
        <f t="shared" si="52"/>
        <v>0.375</v>
      </c>
      <c r="AY23" t="s">
        <v>69</v>
      </c>
      <c r="AZ23" s="22">
        <f t="shared" si="53"/>
        <v>0.61764705882352944</v>
      </c>
      <c r="BA23" s="22">
        <f t="shared" si="53"/>
        <v>0.61111111111111116</v>
      </c>
      <c r="BB23" s="22">
        <f t="shared" si="53"/>
        <v>0.42857142857142855</v>
      </c>
      <c r="BC23" s="22">
        <f t="shared" si="53"/>
        <v>0.63636363636363635</v>
      </c>
      <c r="BD23" s="22">
        <f t="shared" si="53"/>
        <v>0.5</v>
      </c>
      <c r="BE23" s="22">
        <f t="shared" si="53"/>
        <v>0.47058823529411764</v>
      </c>
      <c r="BF23" s="22">
        <f t="shared" si="53"/>
        <v>0.15789473684210525</v>
      </c>
      <c r="BG23" s="22">
        <f t="shared" si="53"/>
        <v>0.38095238095238093</v>
      </c>
      <c r="BH23" s="22">
        <f t="shared" si="53"/>
        <v>0.46666666666666667</v>
      </c>
      <c r="BI23" s="22">
        <f t="shared" si="53"/>
        <v>0.3</v>
      </c>
      <c r="BL23" t="s">
        <v>69</v>
      </c>
      <c r="BM23">
        <f t="shared" si="54"/>
        <v>0.61764705882352944</v>
      </c>
      <c r="BN23">
        <f t="shared" si="54"/>
        <v>0.61111111111111116</v>
      </c>
      <c r="BO23">
        <f t="shared" si="54"/>
        <v>0.42857142857142855</v>
      </c>
      <c r="BP23">
        <f t="shared" si="54"/>
        <v>0.63636363636363635</v>
      </c>
      <c r="BQ23">
        <f t="shared" si="54"/>
        <v>0.5</v>
      </c>
      <c r="BR23">
        <f t="shared" si="54"/>
        <v>0.47058823529411764</v>
      </c>
      <c r="BS23">
        <f t="shared" si="54"/>
        <v>0.15789473684210525</v>
      </c>
      <c r="BT23">
        <f t="shared" si="54"/>
        <v>0.38095238095238093</v>
      </c>
      <c r="BU23">
        <f t="shared" si="54"/>
        <v>0.46666666666666667</v>
      </c>
      <c r="BV23">
        <f t="shared" si="54"/>
        <v>0.3</v>
      </c>
      <c r="BX23" t="s">
        <v>72</v>
      </c>
    </row>
    <row r="24" spans="3:88" x14ac:dyDescent="0.25">
      <c r="C24" t="s">
        <v>73</v>
      </c>
      <c r="D24" s="22">
        <f t="shared" ref="D24:M24" si="64">D11/D$14</f>
        <v>2.8571428571428571E-2</v>
      </c>
      <c r="E24" s="22">
        <f t="shared" si="64"/>
        <v>0</v>
      </c>
      <c r="F24" s="22">
        <f t="shared" si="64"/>
        <v>4.5454545454545456E-2</v>
      </c>
      <c r="G24" s="22">
        <f t="shared" si="64"/>
        <v>0</v>
      </c>
      <c r="H24" s="22">
        <f t="shared" si="64"/>
        <v>0</v>
      </c>
      <c r="I24" s="22">
        <f t="shared" si="64"/>
        <v>0</v>
      </c>
      <c r="J24" s="22">
        <f t="shared" si="64"/>
        <v>0</v>
      </c>
      <c r="K24" s="22">
        <f t="shared" si="64"/>
        <v>0</v>
      </c>
      <c r="L24" s="22">
        <f t="shared" si="64"/>
        <v>0</v>
      </c>
      <c r="M24" s="22">
        <f t="shared" si="64"/>
        <v>0</v>
      </c>
      <c r="O24" t="s">
        <v>73</v>
      </c>
      <c r="P24" s="22">
        <f t="shared" ref="P24:Y24" si="65">P11/P$14</f>
        <v>2.8571428571428571E-2</v>
      </c>
      <c r="Q24" s="22">
        <f t="shared" si="65"/>
        <v>0</v>
      </c>
      <c r="R24" s="22">
        <f t="shared" si="65"/>
        <v>4.5454545454545456E-2</v>
      </c>
      <c r="S24" s="22">
        <f t="shared" si="65"/>
        <v>0</v>
      </c>
      <c r="T24" s="22">
        <f t="shared" si="65"/>
        <v>0</v>
      </c>
      <c r="U24" s="22">
        <f t="shared" si="65"/>
        <v>0</v>
      </c>
      <c r="V24" s="22">
        <f t="shared" si="65"/>
        <v>0</v>
      </c>
      <c r="W24" s="22">
        <f t="shared" si="65"/>
        <v>0</v>
      </c>
      <c r="X24" s="22">
        <f t="shared" si="65"/>
        <v>0</v>
      </c>
      <c r="Y24" s="22">
        <f t="shared" si="65"/>
        <v>0</v>
      </c>
      <c r="AA24" t="s">
        <v>73</v>
      </c>
      <c r="AB24" s="22">
        <f t="shared" ref="AB24:AK24" si="66">AB11/AB$14</f>
        <v>0</v>
      </c>
      <c r="AC24" s="22">
        <f t="shared" si="66"/>
        <v>0</v>
      </c>
      <c r="AD24" s="22">
        <f t="shared" si="66"/>
        <v>4.1666666666666664E-2</v>
      </c>
      <c r="AE24" s="22">
        <f t="shared" si="66"/>
        <v>0</v>
      </c>
      <c r="AF24" s="22">
        <f t="shared" si="66"/>
        <v>0</v>
      </c>
      <c r="AG24" s="22">
        <f t="shared" si="66"/>
        <v>0</v>
      </c>
      <c r="AH24" s="22">
        <f t="shared" si="66"/>
        <v>0</v>
      </c>
      <c r="AI24" s="22">
        <f t="shared" si="66"/>
        <v>0</v>
      </c>
      <c r="AJ24" s="22">
        <f t="shared" si="66"/>
        <v>0</v>
      </c>
      <c r="AK24" s="22">
        <f t="shared" si="66"/>
        <v>0</v>
      </c>
      <c r="AM24" t="s">
        <v>73</v>
      </c>
      <c r="AN24" s="22">
        <f t="shared" si="52"/>
        <v>9.0909090909090912E-2</v>
      </c>
      <c r="AO24" s="22">
        <f t="shared" si="52"/>
        <v>3.0303030303030304E-2</v>
      </c>
      <c r="AP24" s="22">
        <f t="shared" si="52"/>
        <v>4.3478260869565216E-2</v>
      </c>
      <c r="AQ24" s="22">
        <f t="shared" si="52"/>
        <v>0</v>
      </c>
      <c r="AR24" s="22">
        <f t="shared" si="52"/>
        <v>0</v>
      </c>
      <c r="AS24" s="22">
        <f t="shared" si="52"/>
        <v>5.2631578947368418E-2</v>
      </c>
      <c r="AT24" s="22">
        <f t="shared" si="52"/>
        <v>0</v>
      </c>
      <c r="AU24" s="22">
        <f t="shared" si="52"/>
        <v>0</v>
      </c>
      <c r="AV24" s="22">
        <f t="shared" si="52"/>
        <v>0</v>
      </c>
      <c r="AW24" s="22">
        <f t="shared" si="52"/>
        <v>0</v>
      </c>
      <c r="AY24" t="s">
        <v>73</v>
      </c>
      <c r="AZ24" s="22">
        <f t="shared" si="53"/>
        <v>0</v>
      </c>
      <c r="BA24" s="22">
        <f t="shared" si="53"/>
        <v>0</v>
      </c>
      <c r="BB24" s="22">
        <f t="shared" si="53"/>
        <v>3.5714285714285712E-2</v>
      </c>
      <c r="BC24" s="22">
        <f t="shared" si="53"/>
        <v>0</v>
      </c>
      <c r="BD24" s="22">
        <f t="shared" si="53"/>
        <v>0</v>
      </c>
      <c r="BE24" s="22">
        <f t="shared" si="53"/>
        <v>0</v>
      </c>
      <c r="BF24" s="22">
        <f t="shared" si="53"/>
        <v>0</v>
      </c>
      <c r="BG24" s="22">
        <f t="shared" si="53"/>
        <v>0</v>
      </c>
      <c r="BH24" s="22">
        <f t="shared" si="53"/>
        <v>0</v>
      </c>
      <c r="BI24" s="22">
        <f t="shared" si="53"/>
        <v>0</v>
      </c>
      <c r="BL24" t="s">
        <v>73</v>
      </c>
      <c r="BM24">
        <f t="shared" si="54"/>
        <v>0</v>
      </c>
      <c r="BN24">
        <f t="shared" si="54"/>
        <v>0</v>
      </c>
      <c r="BO24">
        <f t="shared" si="54"/>
        <v>3.5714285714285712E-2</v>
      </c>
      <c r="BP24">
        <f t="shared" si="54"/>
        <v>0</v>
      </c>
      <c r="BQ24">
        <f t="shared" si="54"/>
        <v>0</v>
      </c>
      <c r="BR24">
        <f t="shared" si="54"/>
        <v>0</v>
      </c>
      <c r="BS24">
        <f t="shared" si="54"/>
        <v>0</v>
      </c>
      <c r="BT24">
        <f t="shared" si="54"/>
        <v>0</v>
      </c>
      <c r="BU24">
        <f t="shared" si="54"/>
        <v>0</v>
      </c>
      <c r="BV24">
        <f t="shared" si="54"/>
        <v>0</v>
      </c>
      <c r="BX24" t="s">
        <v>74</v>
      </c>
    </row>
    <row r="25" spans="3:88" x14ac:dyDescent="0.25">
      <c r="C25" t="s">
        <v>72</v>
      </c>
      <c r="D25" s="22">
        <f t="shared" ref="D25:M25" si="67">D12/D$14</f>
        <v>0.42857142857142855</v>
      </c>
      <c r="E25" s="22">
        <f t="shared" si="67"/>
        <v>0.1875</v>
      </c>
      <c r="F25" s="22">
        <f t="shared" si="67"/>
        <v>0.13636363636363635</v>
      </c>
      <c r="G25" s="22">
        <f t="shared" si="67"/>
        <v>0.18181818181818182</v>
      </c>
      <c r="H25" s="22">
        <f t="shared" si="67"/>
        <v>7.407407407407407E-2</v>
      </c>
      <c r="I25" s="22">
        <f t="shared" si="67"/>
        <v>5.2631578947368418E-2</v>
      </c>
      <c r="J25" s="22">
        <f t="shared" si="67"/>
        <v>0</v>
      </c>
      <c r="K25" s="22">
        <f t="shared" si="67"/>
        <v>4.5454545454545456E-2</v>
      </c>
      <c r="L25" s="22">
        <f t="shared" si="67"/>
        <v>0.1111111111111111</v>
      </c>
      <c r="M25" s="22">
        <f t="shared" si="67"/>
        <v>0.22222222222222221</v>
      </c>
      <c r="O25" t="s">
        <v>72</v>
      </c>
      <c r="P25" s="22">
        <f t="shared" ref="P25:Y25" si="68">P12/P$14</f>
        <v>0.4</v>
      </c>
      <c r="Q25" s="22">
        <f t="shared" si="68"/>
        <v>0.1875</v>
      </c>
      <c r="R25" s="22">
        <f t="shared" si="68"/>
        <v>9.0909090909090912E-2</v>
      </c>
      <c r="S25" s="22">
        <f t="shared" si="68"/>
        <v>0.18181818181818182</v>
      </c>
      <c r="T25" s="22">
        <f t="shared" si="68"/>
        <v>7.407407407407407E-2</v>
      </c>
      <c r="U25" s="22">
        <f t="shared" si="68"/>
        <v>0</v>
      </c>
      <c r="V25" s="22">
        <f t="shared" si="68"/>
        <v>0</v>
      </c>
      <c r="W25" s="22">
        <f t="shared" si="68"/>
        <v>0</v>
      </c>
      <c r="X25" s="22">
        <f t="shared" si="68"/>
        <v>0.11538461538461539</v>
      </c>
      <c r="Y25" s="22">
        <f t="shared" si="68"/>
        <v>0.1111111111111111</v>
      </c>
      <c r="AA25" t="s">
        <v>72</v>
      </c>
      <c r="AB25" s="22">
        <f t="shared" ref="AB25:AK25" si="69">AB12/AB$14</f>
        <v>0.37142857142857144</v>
      </c>
      <c r="AC25" s="22">
        <f t="shared" si="69"/>
        <v>0.18181818181818182</v>
      </c>
      <c r="AD25" s="22">
        <f t="shared" si="69"/>
        <v>4.1666666666666664E-2</v>
      </c>
      <c r="AE25" s="22">
        <f t="shared" si="69"/>
        <v>0.18181818181818182</v>
      </c>
      <c r="AF25" s="22">
        <f t="shared" si="69"/>
        <v>7.1428571428571425E-2</v>
      </c>
      <c r="AG25" s="22">
        <f t="shared" si="69"/>
        <v>0</v>
      </c>
      <c r="AH25" s="22">
        <f t="shared" si="69"/>
        <v>0</v>
      </c>
      <c r="AI25" s="22">
        <f t="shared" si="69"/>
        <v>0</v>
      </c>
      <c r="AJ25" s="22">
        <f t="shared" si="69"/>
        <v>7.1428571428571425E-2</v>
      </c>
      <c r="AK25" s="22">
        <f t="shared" si="69"/>
        <v>0.1</v>
      </c>
      <c r="AM25" t="s">
        <v>72</v>
      </c>
      <c r="AN25" s="22">
        <f t="shared" si="52"/>
        <v>0.30303030303030304</v>
      </c>
      <c r="AO25" s="22">
        <f t="shared" si="52"/>
        <v>9.0909090909090912E-2</v>
      </c>
      <c r="AP25" s="22">
        <f t="shared" si="52"/>
        <v>0</v>
      </c>
      <c r="AQ25" s="22">
        <f t="shared" si="52"/>
        <v>8.3333333333333329E-2</v>
      </c>
      <c r="AR25" s="22">
        <f t="shared" si="52"/>
        <v>0</v>
      </c>
      <c r="AS25" s="22">
        <f t="shared" si="52"/>
        <v>0</v>
      </c>
      <c r="AT25" s="22">
        <f t="shared" si="52"/>
        <v>0</v>
      </c>
      <c r="AU25" s="22">
        <f t="shared" si="52"/>
        <v>0</v>
      </c>
      <c r="AV25" s="22">
        <f t="shared" si="52"/>
        <v>7.407407407407407E-2</v>
      </c>
      <c r="AW25" s="22">
        <f t="shared" si="52"/>
        <v>0.125</v>
      </c>
      <c r="AY25" t="s">
        <v>72</v>
      </c>
      <c r="AZ25" s="22">
        <f t="shared" si="53"/>
        <v>0.23529411764705882</v>
      </c>
      <c r="BA25" s="22">
        <f t="shared" si="53"/>
        <v>8.3333333333333329E-2</v>
      </c>
      <c r="BB25" s="22">
        <f t="shared" si="53"/>
        <v>3.5714285714285712E-2</v>
      </c>
      <c r="BC25" s="22">
        <f t="shared" si="53"/>
        <v>9.0909090909090912E-2</v>
      </c>
      <c r="BD25" s="22">
        <f t="shared" si="53"/>
        <v>3.3333333333333333E-2</v>
      </c>
      <c r="BE25" s="22">
        <f t="shared" si="53"/>
        <v>0</v>
      </c>
      <c r="BF25" s="22">
        <f t="shared" si="53"/>
        <v>0</v>
      </c>
      <c r="BG25" s="22">
        <f t="shared" si="53"/>
        <v>0</v>
      </c>
      <c r="BH25" s="22">
        <f t="shared" si="53"/>
        <v>6.6666666666666666E-2</v>
      </c>
      <c r="BI25" s="22">
        <f t="shared" si="53"/>
        <v>0.1</v>
      </c>
      <c r="BL25" t="s">
        <v>72</v>
      </c>
      <c r="BM25">
        <f t="shared" si="54"/>
        <v>0.23529411764705882</v>
      </c>
      <c r="BN25">
        <f t="shared" si="54"/>
        <v>8.3333333333333329E-2</v>
      </c>
      <c r="BO25">
        <f t="shared" si="54"/>
        <v>3.5714285714285712E-2</v>
      </c>
      <c r="BP25">
        <f t="shared" si="54"/>
        <v>9.0909090909090912E-2</v>
      </c>
      <c r="BQ25">
        <f t="shared" si="54"/>
        <v>3.3333333333333333E-2</v>
      </c>
      <c r="BR25">
        <f t="shared" si="54"/>
        <v>0</v>
      </c>
      <c r="BS25">
        <f t="shared" si="54"/>
        <v>0</v>
      </c>
      <c r="BT25">
        <f t="shared" si="54"/>
        <v>0</v>
      </c>
      <c r="BU25">
        <f t="shared" si="54"/>
        <v>6.6666666666666666E-2</v>
      </c>
      <c r="BV25">
        <f t="shared" si="54"/>
        <v>0.1</v>
      </c>
      <c r="BX25" t="s">
        <v>75</v>
      </c>
    </row>
    <row r="26" spans="3:88" x14ac:dyDescent="0.25">
      <c r="C26" t="s">
        <v>76</v>
      </c>
      <c r="D26" s="22">
        <f t="shared" ref="D26:M26" si="70">D13/D$14</f>
        <v>5.7142857142857141E-2</v>
      </c>
      <c r="E26" s="22">
        <f t="shared" si="70"/>
        <v>3.125E-2</v>
      </c>
      <c r="F26" s="22">
        <f t="shared" si="70"/>
        <v>4.5454545454545456E-2</v>
      </c>
      <c r="G26" s="22">
        <f t="shared" si="70"/>
        <v>9.0909090909090912E-2</v>
      </c>
      <c r="H26" s="22">
        <f t="shared" si="70"/>
        <v>0</v>
      </c>
      <c r="I26" s="22">
        <f t="shared" si="70"/>
        <v>5.2631578947368418E-2</v>
      </c>
      <c r="J26" s="22">
        <f t="shared" si="70"/>
        <v>0</v>
      </c>
      <c r="K26" s="22">
        <f t="shared" si="70"/>
        <v>4.5454545454545456E-2</v>
      </c>
      <c r="L26" s="22">
        <f t="shared" si="70"/>
        <v>0</v>
      </c>
      <c r="M26" s="22">
        <f t="shared" si="70"/>
        <v>0</v>
      </c>
      <c r="O26" t="s">
        <v>76</v>
      </c>
      <c r="P26" s="22">
        <f t="shared" ref="P26:Y26" si="71">P13/P$14</f>
        <v>5.7142857142857141E-2</v>
      </c>
      <c r="Q26" s="22">
        <f t="shared" si="71"/>
        <v>3.125E-2</v>
      </c>
      <c r="R26" s="22">
        <f t="shared" si="71"/>
        <v>4.5454545454545456E-2</v>
      </c>
      <c r="S26" s="22">
        <f t="shared" si="71"/>
        <v>9.0909090909090912E-2</v>
      </c>
      <c r="T26" s="22">
        <f t="shared" si="71"/>
        <v>0</v>
      </c>
      <c r="U26" s="22">
        <f t="shared" si="71"/>
        <v>5.2631578947368418E-2</v>
      </c>
      <c r="V26" s="22">
        <f t="shared" si="71"/>
        <v>0</v>
      </c>
      <c r="W26" s="22">
        <f t="shared" si="71"/>
        <v>0</v>
      </c>
      <c r="X26" s="22">
        <f t="shared" si="71"/>
        <v>0</v>
      </c>
      <c r="Y26" s="22">
        <f t="shared" si="71"/>
        <v>0</v>
      </c>
      <c r="AA26" t="s">
        <v>76</v>
      </c>
      <c r="AB26" s="22">
        <f t="shared" ref="AB26:AK26" si="72">AB13/AB$14</f>
        <v>2.8571428571428571E-2</v>
      </c>
      <c r="AC26" s="22">
        <f t="shared" si="72"/>
        <v>3.0303030303030304E-2</v>
      </c>
      <c r="AD26" s="22">
        <f t="shared" si="72"/>
        <v>4.1666666666666664E-2</v>
      </c>
      <c r="AE26" s="22">
        <f t="shared" si="72"/>
        <v>9.0909090909090912E-2</v>
      </c>
      <c r="AF26" s="22">
        <f t="shared" si="72"/>
        <v>0</v>
      </c>
      <c r="AG26" s="22">
        <f t="shared" si="72"/>
        <v>5.2631578947368418E-2</v>
      </c>
      <c r="AH26" s="22">
        <f t="shared" si="72"/>
        <v>0</v>
      </c>
      <c r="AI26" s="22">
        <f t="shared" si="72"/>
        <v>0</v>
      </c>
      <c r="AJ26" s="22">
        <f t="shared" si="72"/>
        <v>0</v>
      </c>
      <c r="AK26" s="22">
        <f t="shared" si="72"/>
        <v>0</v>
      </c>
      <c r="AM26" t="s">
        <v>76</v>
      </c>
      <c r="AN26" s="22">
        <f t="shared" si="52"/>
        <v>3.0303030303030304E-2</v>
      </c>
      <c r="AO26" s="22">
        <f t="shared" si="52"/>
        <v>0</v>
      </c>
      <c r="AP26" s="22">
        <f t="shared" si="52"/>
        <v>4.3478260869565216E-2</v>
      </c>
      <c r="AQ26" s="22">
        <f t="shared" si="52"/>
        <v>8.3333333333333329E-2</v>
      </c>
      <c r="AR26" s="22">
        <f t="shared" si="52"/>
        <v>0</v>
      </c>
      <c r="AS26" s="22">
        <f t="shared" si="52"/>
        <v>0</v>
      </c>
      <c r="AT26" s="22">
        <f t="shared" si="52"/>
        <v>0</v>
      </c>
      <c r="AU26" s="22">
        <f t="shared" si="52"/>
        <v>0</v>
      </c>
      <c r="AV26" s="22">
        <f t="shared" si="52"/>
        <v>0</v>
      </c>
      <c r="AW26" s="22">
        <f t="shared" si="52"/>
        <v>0</v>
      </c>
      <c r="AY26" t="s">
        <v>76</v>
      </c>
      <c r="AZ26" s="22">
        <f t="shared" si="53"/>
        <v>5.8823529411764705E-2</v>
      </c>
      <c r="BA26" s="22">
        <f t="shared" si="53"/>
        <v>0</v>
      </c>
      <c r="BB26" s="22">
        <f t="shared" si="53"/>
        <v>3.5714285714285712E-2</v>
      </c>
      <c r="BC26" s="22">
        <f t="shared" si="53"/>
        <v>9.0909090909090912E-2</v>
      </c>
      <c r="BD26" s="22">
        <f t="shared" si="53"/>
        <v>0</v>
      </c>
      <c r="BE26" s="22">
        <f t="shared" si="53"/>
        <v>0</v>
      </c>
      <c r="BF26" s="22">
        <f t="shared" si="53"/>
        <v>0</v>
      </c>
      <c r="BG26" s="22">
        <f t="shared" si="53"/>
        <v>0</v>
      </c>
      <c r="BH26" s="22">
        <f t="shared" si="53"/>
        <v>0</v>
      </c>
      <c r="BI26" s="22">
        <f t="shared" si="53"/>
        <v>0</v>
      </c>
      <c r="BL26" t="s">
        <v>76</v>
      </c>
      <c r="BM26">
        <f t="shared" si="54"/>
        <v>5.8823529411764705E-2</v>
      </c>
      <c r="BN26">
        <f t="shared" si="54"/>
        <v>0</v>
      </c>
      <c r="BO26">
        <f t="shared" si="54"/>
        <v>3.5714285714285712E-2</v>
      </c>
      <c r="BP26">
        <f t="shared" si="54"/>
        <v>9.0909090909090912E-2</v>
      </c>
      <c r="BQ26">
        <f t="shared" si="54"/>
        <v>0</v>
      </c>
      <c r="BR26">
        <f t="shared" si="54"/>
        <v>0</v>
      </c>
      <c r="BS26">
        <f t="shared" si="54"/>
        <v>0</v>
      </c>
      <c r="BT26">
        <f t="shared" si="54"/>
        <v>0</v>
      </c>
      <c r="BU26">
        <f t="shared" si="54"/>
        <v>0</v>
      </c>
      <c r="BV26">
        <f t="shared" si="54"/>
        <v>0</v>
      </c>
      <c r="BX26" t="s">
        <v>77</v>
      </c>
    </row>
    <row r="27" spans="3:88" x14ac:dyDescent="0.25">
      <c r="C27" s="19" t="s">
        <v>78</v>
      </c>
      <c r="D27" s="19">
        <f t="shared" ref="D27:M27" si="73">D14/D$14</f>
        <v>1</v>
      </c>
      <c r="E27" s="19">
        <f t="shared" si="73"/>
        <v>1</v>
      </c>
      <c r="F27" s="19">
        <f t="shared" si="73"/>
        <v>1</v>
      </c>
      <c r="G27" s="19">
        <f t="shared" si="73"/>
        <v>1</v>
      </c>
      <c r="H27" s="19">
        <f t="shared" si="73"/>
        <v>1</v>
      </c>
      <c r="I27" s="19">
        <f t="shared" si="73"/>
        <v>1</v>
      </c>
      <c r="J27" s="19">
        <f t="shared" si="73"/>
        <v>1</v>
      </c>
      <c r="K27" s="19">
        <f t="shared" si="73"/>
        <v>1</v>
      </c>
      <c r="L27" s="19">
        <f t="shared" si="73"/>
        <v>1</v>
      </c>
      <c r="M27" s="19">
        <f t="shared" si="73"/>
        <v>1</v>
      </c>
      <c r="O27" s="19" t="s">
        <v>78</v>
      </c>
      <c r="P27" s="19">
        <f t="shared" ref="P27:Y27" si="74">P14/P$14</f>
        <v>1</v>
      </c>
      <c r="Q27" s="19">
        <f t="shared" si="74"/>
        <v>1</v>
      </c>
      <c r="R27" s="19">
        <f t="shared" si="74"/>
        <v>1</v>
      </c>
      <c r="S27" s="19">
        <f t="shared" si="74"/>
        <v>1</v>
      </c>
      <c r="T27" s="19">
        <f t="shared" si="74"/>
        <v>1</v>
      </c>
      <c r="U27" s="19">
        <f t="shared" si="74"/>
        <v>1</v>
      </c>
      <c r="V27" s="19">
        <f t="shared" si="74"/>
        <v>1</v>
      </c>
      <c r="W27" s="19">
        <f t="shared" si="74"/>
        <v>1</v>
      </c>
      <c r="X27" s="19">
        <f t="shared" si="74"/>
        <v>1</v>
      </c>
      <c r="Y27" s="19">
        <f t="shared" si="74"/>
        <v>1</v>
      </c>
      <c r="AA27" s="19" t="s">
        <v>78</v>
      </c>
      <c r="AB27" s="19">
        <f t="shared" ref="AB27:AK27" si="75">AB14/AB$14</f>
        <v>1</v>
      </c>
      <c r="AC27" s="19">
        <f t="shared" si="75"/>
        <v>1</v>
      </c>
      <c r="AD27" s="19">
        <f t="shared" si="75"/>
        <v>1</v>
      </c>
      <c r="AE27" s="19">
        <f t="shared" si="75"/>
        <v>1</v>
      </c>
      <c r="AF27" s="19">
        <f t="shared" si="75"/>
        <v>1</v>
      </c>
      <c r="AG27" s="19">
        <f t="shared" si="75"/>
        <v>1</v>
      </c>
      <c r="AH27" s="19">
        <f t="shared" si="75"/>
        <v>1</v>
      </c>
      <c r="AI27" s="19">
        <f t="shared" si="75"/>
        <v>1</v>
      </c>
      <c r="AJ27" s="19">
        <f t="shared" si="75"/>
        <v>1</v>
      </c>
      <c r="AK27" s="19">
        <f t="shared" si="75"/>
        <v>1</v>
      </c>
      <c r="AM27" s="19" t="s">
        <v>78</v>
      </c>
      <c r="AN27" s="19">
        <f t="shared" si="52"/>
        <v>1</v>
      </c>
      <c r="AO27" s="19">
        <f t="shared" si="52"/>
        <v>1</v>
      </c>
      <c r="AP27" s="19">
        <f t="shared" si="52"/>
        <v>1</v>
      </c>
      <c r="AQ27" s="19">
        <f t="shared" si="52"/>
        <v>1</v>
      </c>
      <c r="AR27" s="19">
        <f t="shared" si="52"/>
        <v>1</v>
      </c>
      <c r="AS27" s="19">
        <f t="shared" si="52"/>
        <v>1</v>
      </c>
      <c r="AT27" s="19">
        <f t="shared" si="52"/>
        <v>1</v>
      </c>
      <c r="AU27" s="19">
        <f t="shared" si="52"/>
        <v>1</v>
      </c>
      <c r="AV27" s="19">
        <f t="shared" si="52"/>
        <v>1</v>
      </c>
      <c r="AW27" s="19">
        <f t="shared" si="52"/>
        <v>1</v>
      </c>
      <c r="AY27" s="19" t="s">
        <v>78</v>
      </c>
      <c r="AZ27" s="19">
        <f t="shared" si="53"/>
        <v>1</v>
      </c>
      <c r="BA27" s="19">
        <f t="shared" si="53"/>
        <v>1</v>
      </c>
      <c r="BB27" s="19">
        <f t="shared" si="53"/>
        <v>1</v>
      </c>
      <c r="BC27" s="19">
        <f t="shared" si="53"/>
        <v>1</v>
      </c>
      <c r="BD27" s="19">
        <f t="shared" si="53"/>
        <v>1</v>
      </c>
      <c r="BE27" s="19">
        <f t="shared" si="53"/>
        <v>1</v>
      </c>
      <c r="BF27" s="19">
        <f t="shared" si="53"/>
        <v>1</v>
      </c>
      <c r="BG27" s="19">
        <f t="shared" si="53"/>
        <v>1</v>
      </c>
      <c r="BH27" s="19">
        <f t="shared" si="53"/>
        <v>1</v>
      </c>
      <c r="BI27" s="19">
        <f t="shared" si="53"/>
        <v>1</v>
      </c>
      <c r="BL27" s="19" t="s">
        <v>78</v>
      </c>
      <c r="BM27" s="19">
        <f t="shared" si="54"/>
        <v>1</v>
      </c>
      <c r="BN27" s="19">
        <f t="shared" si="54"/>
        <v>1</v>
      </c>
      <c r="BO27" s="19">
        <f t="shared" si="54"/>
        <v>1</v>
      </c>
      <c r="BP27" s="19">
        <f t="shared" si="54"/>
        <v>1</v>
      </c>
      <c r="BQ27" s="19">
        <f t="shared" si="54"/>
        <v>1</v>
      </c>
      <c r="BR27" s="19">
        <f t="shared" si="54"/>
        <v>1</v>
      </c>
      <c r="BS27" s="19">
        <f t="shared" si="54"/>
        <v>1</v>
      </c>
      <c r="BT27" s="19">
        <f t="shared" si="54"/>
        <v>1</v>
      </c>
      <c r="BU27" s="19">
        <f t="shared" si="54"/>
        <v>1</v>
      </c>
      <c r="BV27" s="19">
        <f t="shared" si="54"/>
        <v>1</v>
      </c>
      <c r="BX27" t="s">
        <v>78</v>
      </c>
      <c r="BY27" s="19">
        <f>BY14/$BZ$14</f>
        <v>1.0606060606060606</v>
      </c>
      <c r="BZ27" s="19">
        <f>BZ14/$BZ$14</f>
        <v>1</v>
      </c>
      <c r="CA27" s="19">
        <f>CA14/$CA$14</f>
        <v>1</v>
      </c>
      <c r="CB27" s="19">
        <f>CB14/$CB$14</f>
        <v>1</v>
      </c>
      <c r="CC27" s="19">
        <f>CC14/$CC$14</f>
        <v>1</v>
      </c>
      <c r="CD27" s="19">
        <f>CD14/$CD$14</f>
        <v>1</v>
      </c>
      <c r="CE27" s="19">
        <f>CE14/$CE$14</f>
        <v>1</v>
      </c>
      <c r="CF27" s="19">
        <f>CF14/$CF$14</f>
        <v>1</v>
      </c>
      <c r="CG27" s="19">
        <f>CG14/$CG$14</f>
        <v>1</v>
      </c>
      <c r="CH27" s="19">
        <f>CH14/$CH$14</f>
        <v>1</v>
      </c>
    </row>
    <row r="32" spans="3:88" x14ac:dyDescent="0.25">
      <c r="C32" t="s">
        <v>249</v>
      </c>
      <c r="O32" t="s">
        <v>249</v>
      </c>
      <c r="AA32" t="s">
        <v>241</v>
      </c>
      <c r="AM32" t="s">
        <v>3</v>
      </c>
      <c r="AY32" t="s">
        <v>4</v>
      </c>
      <c r="BL32" t="s">
        <v>4</v>
      </c>
      <c r="BX32" t="s">
        <v>5</v>
      </c>
      <c r="CJ32" t="s">
        <v>6</v>
      </c>
    </row>
    <row r="33" spans="1:97" s="21" customFormat="1" ht="30" x14ac:dyDescent="0.25">
      <c r="C33" s="19" t="s">
        <v>80</v>
      </c>
      <c r="D33" s="23" t="s">
        <v>7</v>
      </c>
      <c r="E33" s="23" t="s">
        <v>13</v>
      </c>
      <c r="F33" s="23" t="s">
        <v>8</v>
      </c>
      <c r="G33" s="23" t="s">
        <v>9</v>
      </c>
      <c r="H33" s="23" t="s">
        <v>10</v>
      </c>
      <c r="I33" s="23" t="s">
        <v>11</v>
      </c>
      <c r="J33" s="23" t="s">
        <v>12</v>
      </c>
      <c r="K33" s="23" t="s">
        <v>14</v>
      </c>
      <c r="L33" s="23" t="s">
        <v>15</v>
      </c>
      <c r="M33" s="23" t="s">
        <v>16</v>
      </c>
      <c r="O33" s="19" t="s">
        <v>80</v>
      </c>
      <c r="P33" s="23" t="s">
        <v>7</v>
      </c>
      <c r="Q33" s="23" t="s">
        <v>13</v>
      </c>
      <c r="R33" s="23" t="s">
        <v>8</v>
      </c>
      <c r="S33" s="23" t="s">
        <v>9</v>
      </c>
      <c r="T33" s="23" t="s">
        <v>10</v>
      </c>
      <c r="U33" s="23" t="s">
        <v>11</v>
      </c>
      <c r="V33" s="23" t="s">
        <v>12</v>
      </c>
      <c r="W33" s="23" t="s">
        <v>14</v>
      </c>
      <c r="X33" s="23" t="s">
        <v>15</v>
      </c>
      <c r="Y33" s="23" t="s">
        <v>16</v>
      </c>
      <c r="AA33" s="19" t="s">
        <v>80</v>
      </c>
      <c r="AB33" s="23" t="s">
        <v>7</v>
      </c>
      <c r="AC33" s="23" t="s">
        <v>13</v>
      </c>
      <c r="AD33" s="23" t="s">
        <v>8</v>
      </c>
      <c r="AE33" s="23" t="s">
        <v>9</v>
      </c>
      <c r="AF33" s="23" t="s">
        <v>10</v>
      </c>
      <c r="AG33" s="23" t="s">
        <v>11</v>
      </c>
      <c r="AH33" s="23" t="s">
        <v>12</v>
      </c>
      <c r="AI33" s="23" t="s">
        <v>14</v>
      </c>
      <c r="AJ33" s="23" t="s">
        <v>15</v>
      </c>
      <c r="AK33" s="23" t="s">
        <v>16</v>
      </c>
      <c r="AM33" s="19" t="s">
        <v>80</v>
      </c>
      <c r="AN33" s="23" t="s">
        <v>7</v>
      </c>
      <c r="AO33" s="23" t="s">
        <v>13</v>
      </c>
      <c r="AP33" s="23" t="s">
        <v>8</v>
      </c>
      <c r="AQ33" s="23" t="s">
        <v>9</v>
      </c>
      <c r="AR33" s="23" t="s">
        <v>10</v>
      </c>
      <c r="AS33" s="23" t="s">
        <v>11</v>
      </c>
      <c r="AT33" s="23" t="s">
        <v>12</v>
      </c>
      <c r="AU33" s="23" t="s">
        <v>14</v>
      </c>
      <c r="AV33" s="23" t="s">
        <v>15</v>
      </c>
      <c r="AW33" s="23" t="s">
        <v>16</v>
      </c>
      <c r="AY33" s="19" t="s">
        <v>80</v>
      </c>
      <c r="AZ33" s="23" t="s">
        <v>7</v>
      </c>
      <c r="BA33" s="23" t="s">
        <v>13</v>
      </c>
      <c r="BB33" s="23" t="s">
        <v>8</v>
      </c>
      <c r="BC33" s="23" t="s">
        <v>9</v>
      </c>
      <c r="BD33" s="23" t="s">
        <v>10</v>
      </c>
      <c r="BE33" s="23" t="s">
        <v>11</v>
      </c>
      <c r="BF33" s="23" t="s">
        <v>12</v>
      </c>
      <c r="BG33" s="23" t="s">
        <v>14</v>
      </c>
      <c r="BH33" s="23" t="s">
        <v>15</v>
      </c>
      <c r="BI33" s="23" t="s">
        <v>16</v>
      </c>
      <c r="BL33" s="19" t="s">
        <v>80</v>
      </c>
      <c r="BM33" s="23" t="s">
        <v>7</v>
      </c>
      <c r="BN33" s="23" t="s">
        <v>13</v>
      </c>
      <c r="BO33" s="23" t="s">
        <v>8</v>
      </c>
      <c r="BP33" s="23" t="s">
        <v>9</v>
      </c>
      <c r="BQ33" s="23" t="s">
        <v>10</v>
      </c>
      <c r="BR33" s="23" t="s">
        <v>11</v>
      </c>
      <c r="BS33" s="23" t="s">
        <v>12</v>
      </c>
      <c r="BT33" s="23" t="s">
        <v>14</v>
      </c>
      <c r="BU33" s="23" t="s">
        <v>15</v>
      </c>
      <c r="BV33" s="23" t="s">
        <v>16</v>
      </c>
      <c r="BX33" s="19" t="s">
        <v>80</v>
      </c>
      <c r="BY33" s="23" t="s">
        <v>7</v>
      </c>
      <c r="BZ33" s="23" t="s">
        <v>13</v>
      </c>
      <c r="CA33" s="23" t="s">
        <v>8</v>
      </c>
      <c r="CB33" s="23" t="s">
        <v>9</v>
      </c>
      <c r="CC33" s="23" t="s">
        <v>10</v>
      </c>
      <c r="CD33" s="23" t="s">
        <v>11</v>
      </c>
      <c r="CE33" s="23" t="s">
        <v>12</v>
      </c>
      <c r="CF33" s="23" t="s">
        <v>14</v>
      </c>
      <c r="CG33" s="23" t="s">
        <v>15</v>
      </c>
      <c r="CH33" s="23" t="s">
        <v>16</v>
      </c>
      <c r="CJ33" s="23" t="s">
        <v>7</v>
      </c>
      <c r="CK33" s="23" t="s">
        <v>13</v>
      </c>
      <c r="CL33" s="23" t="s">
        <v>8</v>
      </c>
      <c r="CM33" s="23" t="s">
        <v>9</v>
      </c>
      <c r="CN33" s="23" t="s">
        <v>10</v>
      </c>
      <c r="CO33" s="23" t="s">
        <v>11</v>
      </c>
      <c r="CP33" s="23" t="s">
        <v>12</v>
      </c>
      <c r="CQ33" s="23" t="s">
        <v>14</v>
      </c>
      <c r="CR33" s="23" t="s">
        <v>15</v>
      </c>
      <c r="CS33" s="23" t="s">
        <v>16</v>
      </c>
    </row>
    <row r="34" spans="1:97" x14ac:dyDescent="0.25">
      <c r="A34" t="s">
        <v>17</v>
      </c>
      <c r="C34" t="s">
        <v>17</v>
      </c>
      <c r="D34">
        <v>10000</v>
      </c>
      <c r="E34">
        <v>1000</v>
      </c>
      <c r="F34">
        <v>1000</v>
      </c>
      <c r="H34">
        <v>1000</v>
      </c>
      <c r="I34">
        <v>1000</v>
      </c>
      <c r="J34">
        <v>100</v>
      </c>
      <c r="K34">
        <v>100</v>
      </c>
      <c r="L34">
        <v>1000</v>
      </c>
      <c r="O34" t="s">
        <v>17</v>
      </c>
      <c r="P34">
        <v>10000</v>
      </c>
      <c r="Q34">
        <v>1000</v>
      </c>
      <c r="R34">
        <v>100</v>
      </c>
      <c r="T34">
        <v>1000</v>
      </c>
      <c r="U34">
        <v>1000</v>
      </c>
      <c r="V34">
        <v>100</v>
      </c>
      <c r="W34">
        <v>100</v>
      </c>
      <c r="X34">
        <v>1000</v>
      </c>
      <c r="AA34" t="s">
        <v>17</v>
      </c>
      <c r="AB34">
        <v>1000</v>
      </c>
      <c r="AC34">
        <v>1000</v>
      </c>
      <c r="AD34">
        <v>100</v>
      </c>
      <c r="AF34">
        <v>1000</v>
      </c>
      <c r="AG34">
        <v>1000</v>
      </c>
      <c r="AH34">
        <v>100</v>
      </c>
      <c r="AI34">
        <v>100</v>
      </c>
      <c r="AJ34">
        <v>1000</v>
      </c>
      <c r="AM34" t="s">
        <v>17</v>
      </c>
      <c r="AN34">
        <v>1000</v>
      </c>
      <c r="AO34">
        <v>1000</v>
      </c>
      <c r="AP34">
        <v>100</v>
      </c>
      <c r="AR34">
        <v>1000</v>
      </c>
      <c r="AS34">
        <v>1000</v>
      </c>
      <c r="AT34">
        <v>100</v>
      </c>
      <c r="AU34">
        <v>100</v>
      </c>
      <c r="AV34">
        <v>1000</v>
      </c>
      <c r="AY34" t="s">
        <v>17</v>
      </c>
      <c r="AZ34">
        <v>1000</v>
      </c>
      <c r="BA34">
        <v>1000</v>
      </c>
      <c r="BB34">
        <v>100</v>
      </c>
      <c r="BD34">
        <v>1000</v>
      </c>
      <c r="BE34">
        <v>1000</v>
      </c>
      <c r="BF34">
        <v>100</v>
      </c>
      <c r="BG34">
        <v>100</v>
      </c>
      <c r="BH34">
        <v>1000</v>
      </c>
      <c r="BL34" t="s">
        <v>17</v>
      </c>
      <c r="BM34">
        <v>1000</v>
      </c>
      <c r="BN34">
        <v>1000</v>
      </c>
      <c r="BO34">
        <v>100</v>
      </c>
      <c r="BQ34">
        <v>1000</v>
      </c>
      <c r="BR34">
        <v>1000</v>
      </c>
      <c r="BS34">
        <v>100</v>
      </c>
      <c r="BT34">
        <v>100</v>
      </c>
      <c r="BU34">
        <v>1000</v>
      </c>
      <c r="BX34" t="s">
        <v>17</v>
      </c>
      <c r="BY34">
        <v>1000</v>
      </c>
      <c r="BZ34">
        <v>100</v>
      </c>
      <c r="CA34">
        <v>100</v>
      </c>
      <c r="CB34">
        <v>0</v>
      </c>
      <c r="CC34">
        <v>1000</v>
      </c>
      <c r="CD34">
        <v>1000</v>
      </c>
      <c r="CE34">
        <v>0</v>
      </c>
      <c r="CF34">
        <v>0</v>
      </c>
      <c r="CG34">
        <v>1000</v>
      </c>
      <c r="CH34">
        <v>0</v>
      </c>
      <c r="CJ34">
        <v>1000</v>
      </c>
      <c r="CK34">
        <v>100</v>
      </c>
      <c r="CL34">
        <v>100</v>
      </c>
      <c r="CM34">
        <v>0</v>
      </c>
      <c r="CN34">
        <v>1000</v>
      </c>
      <c r="CO34">
        <v>1000</v>
      </c>
      <c r="CP34">
        <v>0</v>
      </c>
      <c r="CQ34">
        <v>0</v>
      </c>
      <c r="CR34">
        <v>1000</v>
      </c>
      <c r="CS34">
        <v>0</v>
      </c>
    </row>
    <row r="35" spans="1:97" x14ac:dyDescent="0.25">
      <c r="A35" t="s">
        <v>33</v>
      </c>
      <c r="C35" t="s">
        <v>33</v>
      </c>
      <c r="D35">
        <v>1000</v>
      </c>
      <c r="E35">
        <v>1000</v>
      </c>
      <c r="F35">
        <v>1000</v>
      </c>
      <c r="H35">
        <v>1000</v>
      </c>
      <c r="I35">
        <v>1000</v>
      </c>
      <c r="J35">
        <v>50</v>
      </c>
      <c r="K35">
        <v>50</v>
      </c>
      <c r="L35">
        <v>1000</v>
      </c>
      <c r="O35" t="s">
        <v>33</v>
      </c>
      <c r="P35">
        <v>1000</v>
      </c>
      <c r="Q35">
        <v>1000</v>
      </c>
      <c r="R35">
        <v>1000</v>
      </c>
      <c r="T35">
        <v>1000</v>
      </c>
      <c r="U35">
        <v>1000</v>
      </c>
      <c r="V35">
        <v>50</v>
      </c>
      <c r="W35">
        <v>50</v>
      </c>
      <c r="X35">
        <v>1000</v>
      </c>
      <c r="AA35" t="s">
        <v>33</v>
      </c>
      <c r="AB35">
        <v>1000</v>
      </c>
      <c r="AC35">
        <v>1000</v>
      </c>
      <c r="AD35">
        <v>1000</v>
      </c>
      <c r="AF35">
        <v>1000</v>
      </c>
      <c r="AG35">
        <v>1000</v>
      </c>
      <c r="AH35">
        <v>50</v>
      </c>
      <c r="AI35">
        <v>50</v>
      </c>
      <c r="AJ35">
        <v>1000</v>
      </c>
      <c r="AM35" t="s">
        <v>33</v>
      </c>
      <c r="AN35">
        <v>1000</v>
      </c>
      <c r="AO35">
        <v>1000</v>
      </c>
      <c r="AP35">
        <v>1000</v>
      </c>
      <c r="AR35">
        <v>1000</v>
      </c>
      <c r="AS35">
        <v>1000</v>
      </c>
      <c r="AT35">
        <v>50</v>
      </c>
      <c r="AU35">
        <v>50</v>
      </c>
      <c r="AV35">
        <v>1000</v>
      </c>
      <c r="AY35" t="s">
        <v>33</v>
      </c>
      <c r="AZ35">
        <v>1000</v>
      </c>
      <c r="BA35">
        <v>1000</v>
      </c>
      <c r="BB35">
        <v>1000</v>
      </c>
      <c r="BD35">
        <v>1000</v>
      </c>
      <c r="BE35">
        <v>1000</v>
      </c>
      <c r="BF35">
        <v>50</v>
      </c>
      <c r="BG35">
        <v>50</v>
      </c>
      <c r="BH35">
        <v>1000</v>
      </c>
      <c r="BL35" t="s">
        <v>33</v>
      </c>
      <c r="BM35">
        <v>1000</v>
      </c>
      <c r="BN35">
        <v>1000</v>
      </c>
      <c r="BO35">
        <v>1000</v>
      </c>
      <c r="BQ35">
        <v>1000</v>
      </c>
      <c r="BR35">
        <v>1000</v>
      </c>
      <c r="BS35">
        <v>50</v>
      </c>
      <c r="BT35">
        <v>50</v>
      </c>
      <c r="BU35">
        <v>1000</v>
      </c>
      <c r="BX35" t="s">
        <v>33</v>
      </c>
      <c r="BY35">
        <v>1000</v>
      </c>
      <c r="BZ35">
        <v>1000</v>
      </c>
      <c r="CA35">
        <v>1000</v>
      </c>
      <c r="CB35">
        <v>0</v>
      </c>
      <c r="CC35">
        <v>1000</v>
      </c>
      <c r="CD35">
        <v>1000</v>
      </c>
      <c r="CE35">
        <v>1000</v>
      </c>
      <c r="CF35">
        <v>1000</v>
      </c>
      <c r="CG35">
        <v>1000</v>
      </c>
      <c r="CH35">
        <v>0</v>
      </c>
      <c r="CJ35">
        <v>1000</v>
      </c>
      <c r="CK35">
        <v>1000</v>
      </c>
      <c r="CL35">
        <v>1000</v>
      </c>
      <c r="CM35">
        <v>0</v>
      </c>
      <c r="CN35">
        <v>1000</v>
      </c>
      <c r="CO35">
        <v>1000</v>
      </c>
      <c r="CP35">
        <v>1000</v>
      </c>
      <c r="CQ35">
        <v>1000</v>
      </c>
      <c r="CR35">
        <v>1000</v>
      </c>
      <c r="CS35">
        <v>0</v>
      </c>
    </row>
    <row r="36" spans="1:97" x14ac:dyDescent="0.25">
      <c r="A36" t="s">
        <v>25</v>
      </c>
      <c r="C36" t="s">
        <v>25</v>
      </c>
      <c r="D36">
        <v>50</v>
      </c>
      <c r="E36">
        <v>50</v>
      </c>
      <c r="H36">
        <v>10</v>
      </c>
      <c r="L36">
        <v>30</v>
      </c>
      <c r="O36" t="s">
        <v>25</v>
      </c>
      <c r="P36">
        <v>50</v>
      </c>
      <c r="Q36">
        <v>50</v>
      </c>
      <c r="T36">
        <v>10</v>
      </c>
      <c r="X36">
        <v>30</v>
      </c>
      <c r="AA36" t="s">
        <v>25</v>
      </c>
      <c r="AB36">
        <v>50</v>
      </c>
      <c r="AC36">
        <v>50</v>
      </c>
      <c r="AF36">
        <v>10</v>
      </c>
      <c r="AJ36">
        <v>30</v>
      </c>
      <c r="AM36" t="s">
        <v>25</v>
      </c>
      <c r="AN36">
        <v>50</v>
      </c>
      <c r="AO36">
        <v>50</v>
      </c>
      <c r="AR36">
        <v>10</v>
      </c>
      <c r="AT36" t="s">
        <v>20</v>
      </c>
      <c r="AV36">
        <v>30</v>
      </c>
      <c r="AY36" t="s">
        <v>25</v>
      </c>
      <c r="AZ36">
        <v>50</v>
      </c>
      <c r="BA36">
        <v>50</v>
      </c>
      <c r="BD36">
        <v>10</v>
      </c>
      <c r="BH36">
        <v>30</v>
      </c>
      <c r="BL36" t="s">
        <v>25</v>
      </c>
      <c r="BM36">
        <v>50</v>
      </c>
      <c r="BN36">
        <v>50</v>
      </c>
      <c r="BQ36">
        <v>10</v>
      </c>
      <c r="BU36">
        <v>30</v>
      </c>
    </row>
    <row r="37" spans="1:97" x14ac:dyDescent="0.25">
      <c r="A37" t="s">
        <v>22</v>
      </c>
      <c r="C37" t="s">
        <v>22</v>
      </c>
      <c r="D37">
        <v>10000</v>
      </c>
      <c r="E37">
        <v>1000</v>
      </c>
      <c r="H37">
        <v>1000</v>
      </c>
      <c r="I37">
        <v>100</v>
      </c>
      <c r="J37">
        <v>50</v>
      </c>
      <c r="K37">
        <v>1000</v>
      </c>
      <c r="L37">
        <v>1000</v>
      </c>
      <c r="O37" t="s">
        <v>22</v>
      </c>
      <c r="P37">
        <v>10000</v>
      </c>
      <c r="Q37">
        <v>1000</v>
      </c>
      <c r="T37">
        <v>1000</v>
      </c>
      <c r="U37">
        <v>100</v>
      </c>
      <c r="V37">
        <v>50</v>
      </c>
      <c r="W37">
        <v>1000</v>
      </c>
      <c r="X37">
        <v>1000</v>
      </c>
      <c r="AA37" t="s">
        <v>22</v>
      </c>
      <c r="AB37">
        <v>10000</v>
      </c>
      <c r="AC37">
        <v>1000</v>
      </c>
      <c r="AF37">
        <v>1000</v>
      </c>
      <c r="AG37">
        <v>100</v>
      </c>
      <c r="AH37">
        <v>50</v>
      </c>
      <c r="AI37">
        <v>1000</v>
      </c>
      <c r="AJ37">
        <v>1000</v>
      </c>
      <c r="AM37" t="s">
        <v>22</v>
      </c>
      <c r="AN37">
        <v>10000</v>
      </c>
      <c r="AO37">
        <v>1000</v>
      </c>
      <c r="AR37">
        <v>1000</v>
      </c>
      <c r="AT37">
        <v>50</v>
      </c>
      <c r="AU37">
        <v>50</v>
      </c>
      <c r="AV37">
        <v>1000</v>
      </c>
      <c r="AY37" t="s">
        <v>22</v>
      </c>
      <c r="AZ37">
        <v>1000</v>
      </c>
      <c r="BA37">
        <v>1000</v>
      </c>
      <c r="BB37">
        <v>100</v>
      </c>
      <c r="BD37">
        <v>1000</v>
      </c>
      <c r="BF37">
        <v>20</v>
      </c>
      <c r="BG37">
        <v>1000</v>
      </c>
      <c r="BH37">
        <v>1000</v>
      </c>
      <c r="BL37" t="s">
        <v>22</v>
      </c>
      <c r="BM37">
        <v>1000</v>
      </c>
      <c r="BN37">
        <v>1000</v>
      </c>
      <c r="BO37">
        <v>100</v>
      </c>
      <c r="BQ37">
        <v>1000</v>
      </c>
      <c r="BS37">
        <v>20</v>
      </c>
      <c r="BT37">
        <v>1000</v>
      </c>
      <c r="BU37">
        <v>1000</v>
      </c>
      <c r="BX37" t="s">
        <v>22</v>
      </c>
      <c r="BY37">
        <v>1000</v>
      </c>
      <c r="BZ37">
        <v>1000</v>
      </c>
      <c r="CA37">
        <v>100</v>
      </c>
      <c r="CB37">
        <v>0</v>
      </c>
      <c r="CC37">
        <v>1000</v>
      </c>
      <c r="CD37">
        <v>0</v>
      </c>
      <c r="CE37">
        <v>20</v>
      </c>
      <c r="CF37">
        <v>1000</v>
      </c>
      <c r="CG37">
        <v>1000</v>
      </c>
      <c r="CH37">
        <v>0</v>
      </c>
      <c r="CJ37">
        <v>1000</v>
      </c>
      <c r="CK37">
        <v>1000</v>
      </c>
      <c r="CL37">
        <v>100</v>
      </c>
      <c r="CM37">
        <v>0</v>
      </c>
      <c r="CN37">
        <v>1000</v>
      </c>
      <c r="CO37">
        <v>0</v>
      </c>
      <c r="CP37">
        <v>20</v>
      </c>
      <c r="CQ37">
        <v>1000</v>
      </c>
      <c r="CR37">
        <v>1000</v>
      </c>
      <c r="CS37">
        <v>0</v>
      </c>
    </row>
    <row r="38" spans="1:97" x14ac:dyDescent="0.25">
      <c r="A38" t="s">
        <v>53</v>
      </c>
      <c r="C38" t="s">
        <v>53</v>
      </c>
      <c r="D38">
        <v>1000</v>
      </c>
      <c r="E38">
        <v>1000</v>
      </c>
      <c r="G38">
        <v>1000</v>
      </c>
      <c r="H38">
        <v>1000</v>
      </c>
      <c r="L38">
        <v>1000</v>
      </c>
      <c r="O38" t="s">
        <v>53</v>
      </c>
      <c r="P38">
        <v>1000</v>
      </c>
      <c r="Q38">
        <v>1000</v>
      </c>
      <c r="S38">
        <v>1000</v>
      </c>
      <c r="T38">
        <v>1000</v>
      </c>
      <c r="X38">
        <v>1000</v>
      </c>
      <c r="AA38" t="s">
        <v>53</v>
      </c>
      <c r="AB38">
        <v>1000</v>
      </c>
      <c r="AC38">
        <v>1000</v>
      </c>
      <c r="AE38">
        <v>1000</v>
      </c>
      <c r="AF38">
        <v>1000</v>
      </c>
      <c r="AJ38">
        <v>1000</v>
      </c>
      <c r="AM38" t="s">
        <v>53</v>
      </c>
      <c r="AN38">
        <v>1000</v>
      </c>
      <c r="AO38">
        <v>1000</v>
      </c>
      <c r="AQ38">
        <v>1000</v>
      </c>
      <c r="AR38">
        <v>1000</v>
      </c>
      <c r="AT38" t="s">
        <v>20</v>
      </c>
      <c r="AV38">
        <v>1000</v>
      </c>
      <c r="AY38" t="s">
        <v>53</v>
      </c>
      <c r="AZ38">
        <v>1000</v>
      </c>
      <c r="BA38">
        <v>1000</v>
      </c>
      <c r="BC38">
        <v>1000</v>
      </c>
      <c r="BD38">
        <v>1000</v>
      </c>
      <c r="BH38">
        <v>1000</v>
      </c>
      <c r="BL38" t="s">
        <v>53</v>
      </c>
      <c r="BM38">
        <v>1000</v>
      </c>
      <c r="BN38">
        <v>1000</v>
      </c>
      <c r="BP38">
        <v>1000</v>
      </c>
      <c r="BQ38">
        <v>1000</v>
      </c>
      <c r="BU38">
        <v>1000</v>
      </c>
      <c r="BX38" t="s">
        <v>53</v>
      </c>
      <c r="BY38">
        <v>1000</v>
      </c>
      <c r="BZ38">
        <v>1000</v>
      </c>
      <c r="CA38">
        <v>0</v>
      </c>
      <c r="CB38">
        <v>1000</v>
      </c>
      <c r="CC38">
        <v>1000</v>
      </c>
      <c r="CD38">
        <v>0</v>
      </c>
      <c r="CE38">
        <v>0</v>
      </c>
      <c r="CF38">
        <v>0</v>
      </c>
      <c r="CG38">
        <v>1000</v>
      </c>
      <c r="CH38">
        <v>0</v>
      </c>
      <c r="CJ38" t="s">
        <v>20</v>
      </c>
      <c r="CK38" t="s">
        <v>20</v>
      </c>
      <c r="CL38" t="s">
        <v>20</v>
      </c>
      <c r="CM38" t="s">
        <v>20</v>
      </c>
      <c r="CN38" t="s">
        <v>20</v>
      </c>
      <c r="CO38" t="s">
        <v>20</v>
      </c>
      <c r="CP38" t="s">
        <v>20</v>
      </c>
      <c r="CQ38" t="s">
        <v>20</v>
      </c>
      <c r="CR38" t="s">
        <v>20</v>
      </c>
      <c r="CS38" t="s">
        <v>20</v>
      </c>
    </row>
    <row r="39" spans="1:97" x14ac:dyDescent="0.25">
      <c r="A39" t="s">
        <v>43</v>
      </c>
      <c r="C39" t="s">
        <v>43</v>
      </c>
      <c r="O39" t="s">
        <v>43</v>
      </c>
      <c r="Q39">
        <v>40</v>
      </c>
      <c r="T39">
        <v>40</v>
      </c>
      <c r="AA39" t="s">
        <v>43</v>
      </c>
      <c r="AC39">
        <v>40</v>
      </c>
      <c r="AF39">
        <v>40</v>
      </c>
      <c r="AM39" t="s">
        <v>43</v>
      </c>
      <c r="AO39">
        <v>30</v>
      </c>
      <c r="AR39">
        <v>20</v>
      </c>
      <c r="AT39" t="s">
        <v>20</v>
      </c>
      <c r="AY39" t="s">
        <v>43</v>
      </c>
      <c r="BA39">
        <v>30</v>
      </c>
      <c r="BD39">
        <v>20</v>
      </c>
      <c r="BL39" t="s">
        <v>43</v>
      </c>
      <c r="BN39">
        <v>30</v>
      </c>
      <c r="BQ39">
        <v>20</v>
      </c>
      <c r="BX39" t="s">
        <v>43</v>
      </c>
      <c r="BY39">
        <v>0</v>
      </c>
      <c r="BZ39">
        <v>30</v>
      </c>
      <c r="CA39">
        <v>0</v>
      </c>
      <c r="CB39">
        <v>0</v>
      </c>
      <c r="CC39">
        <v>20</v>
      </c>
      <c r="CD39">
        <v>0</v>
      </c>
      <c r="CE39">
        <v>0</v>
      </c>
      <c r="CF39">
        <v>0</v>
      </c>
      <c r="CG39">
        <v>0</v>
      </c>
      <c r="CH39">
        <v>0</v>
      </c>
      <c r="CJ39">
        <v>0</v>
      </c>
      <c r="CK39">
        <v>20</v>
      </c>
      <c r="CL39">
        <v>0</v>
      </c>
      <c r="CM39">
        <v>0</v>
      </c>
      <c r="CN39">
        <v>20</v>
      </c>
      <c r="CO39">
        <v>0</v>
      </c>
      <c r="CP39">
        <v>0</v>
      </c>
      <c r="CQ39">
        <v>0</v>
      </c>
      <c r="CR39">
        <v>0</v>
      </c>
      <c r="CS39">
        <v>0</v>
      </c>
    </row>
    <row r="40" spans="1:97" x14ac:dyDescent="0.25">
      <c r="A40" t="s">
        <v>47</v>
      </c>
      <c r="C40" t="s">
        <v>47</v>
      </c>
      <c r="D40">
        <v>1000</v>
      </c>
      <c r="E40">
        <v>100</v>
      </c>
      <c r="H40">
        <v>100</v>
      </c>
      <c r="I40">
        <v>100</v>
      </c>
      <c r="L40">
        <v>100</v>
      </c>
      <c r="O40" t="s">
        <v>47</v>
      </c>
      <c r="P40">
        <v>1000</v>
      </c>
      <c r="Q40">
        <v>100</v>
      </c>
      <c r="T40">
        <v>100</v>
      </c>
      <c r="U40">
        <v>100</v>
      </c>
      <c r="X40">
        <v>100</v>
      </c>
      <c r="AA40" t="s">
        <v>47</v>
      </c>
      <c r="AB40">
        <v>1000</v>
      </c>
      <c r="AC40">
        <v>100</v>
      </c>
      <c r="AF40">
        <v>100</v>
      </c>
      <c r="AG40">
        <v>100</v>
      </c>
      <c r="AJ40">
        <v>100</v>
      </c>
      <c r="AM40" t="s">
        <v>47</v>
      </c>
      <c r="AN40">
        <v>1000</v>
      </c>
      <c r="AO40">
        <v>100</v>
      </c>
      <c r="AR40">
        <v>100</v>
      </c>
      <c r="AS40">
        <v>100</v>
      </c>
      <c r="AT40" t="s">
        <v>20</v>
      </c>
      <c r="AV40">
        <v>100</v>
      </c>
      <c r="AY40" t="s">
        <v>47</v>
      </c>
      <c r="AZ40">
        <v>1000</v>
      </c>
      <c r="BA40">
        <v>100</v>
      </c>
      <c r="BD40">
        <v>100</v>
      </c>
      <c r="BE40">
        <v>100</v>
      </c>
      <c r="BH40">
        <v>100</v>
      </c>
      <c r="BL40" t="s">
        <v>47</v>
      </c>
      <c r="BM40">
        <v>1000</v>
      </c>
      <c r="BN40">
        <v>100</v>
      </c>
      <c r="BQ40">
        <v>100</v>
      </c>
      <c r="BR40">
        <v>100</v>
      </c>
      <c r="BU40">
        <v>100</v>
      </c>
      <c r="BX40" t="s">
        <v>47</v>
      </c>
      <c r="BY40">
        <v>1000</v>
      </c>
      <c r="BZ40">
        <v>100</v>
      </c>
      <c r="CA40">
        <v>0</v>
      </c>
      <c r="CB40">
        <v>0</v>
      </c>
      <c r="CC40">
        <v>100</v>
      </c>
      <c r="CD40">
        <v>100</v>
      </c>
      <c r="CE40">
        <v>0</v>
      </c>
      <c r="CF40">
        <v>0</v>
      </c>
      <c r="CG40">
        <v>100</v>
      </c>
      <c r="CH40">
        <v>0</v>
      </c>
      <c r="CJ40">
        <v>1000</v>
      </c>
      <c r="CK40">
        <v>100</v>
      </c>
      <c r="CL40">
        <v>0</v>
      </c>
      <c r="CM40">
        <v>0</v>
      </c>
      <c r="CN40">
        <v>10</v>
      </c>
      <c r="CO40">
        <v>100</v>
      </c>
      <c r="CP40">
        <v>0</v>
      </c>
      <c r="CQ40">
        <v>0</v>
      </c>
      <c r="CR40">
        <v>100</v>
      </c>
      <c r="CS40">
        <v>0</v>
      </c>
    </row>
    <row r="41" spans="1:97" x14ac:dyDescent="0.25">
      <c r="A41" t="s">
        <v>89</v>
      </c>
      <c r="C41" t="s">
        <v>18</v>
      </c>
      <c r="D41">
        <v>1000</v>
      </c>
      <c r="E41">
        <v>1000</v>
      </c>
      <c r="F41">
        <v>1000</v>
      </c>
      <c r="G41">
        <v>1000</v>
      </c>
      <c r="H41">
        <v>1000</v>
      </c>
      <c r="I41">
        <v>1000</v>
      </c>
      <c r="K41">
        <v>1000</v>
      </c>
      <c r="L41">
        <v>1000</v>
      </c>
      <c r="M41">
        <v>1000</v>
      </c>
      <c r="O41" t="s">
        <v>18</v>
      </c>
      <c r="P41">
        <v>1000</v>
      </c>
      <c r="Q41">
        <v>1000</v>
      </c>
      <c r="R41">
        <v>1000</v>
      </c>
      <c r="S41">
        <v>1000</v>
      </c>
      <c r="T41">
        <v>1000</v>
      </c>
      <c r="U41">
        <v>1000</v>
      </c>
      <c r="W41">
        <v>1000</v>
      </c>
      <c r="X41">
        <v>10000</v>
      </c>
      <c r="Y41">
        <v>1000</v>
      </c>
      <c r="AA41" t="s">
        <v>18</v>
      </c>
      <c r="AB41">
        <v>1000</v>
      </c>
      <c r="AC41">
        <v>1000</v>
      </c>
      <c r="AD41">
        <v>1000</v>
      </c>
      <c r="AE41">
        <v>1000</v>
      </c>
      <c r="AF41">
        <v>1000</v>
      </c>
      <c r="AG41">
        <v>1000</v>
      </c>
      <c r="AI41">
        <v>1000</v>
      </c>
      <c r="AJ41">
        <v>10000</v>
      </c>
      <c r="AK41">
        <v>1000</v>
      </c>
      <c r="AM41" t="s">
        <v>18</v>
      </c>
      <c r="AN41">
        <v>2000</v>
      </c>
      <c r="AO41">
        <v>1000</v>
      </c>
      <c r="AP41">
        <v>1000</v>
      </c>
      <c r="AQ41">
        <v>1000</v>
      </c>
      <c r="AR41">
        <v>1000</v>
      </c>
      <c r="AS41">
        <v>1000</v>
      </c>
      <c r="AT41" t="s">
        <v>20</v>
      </c>
      <c r="AV41">
        <v>1000</v>
      </c>
      <c r="AW41">
        <v>1000</v>
      </c>
      <c r="AY41" t="s">
        <v>18</v>
      </c>
      <c r="AZ41">
        <v>1000</v>
      </c>
      <c r="BA41">
        <v>1000</v>
      </c>
      <c r="BB41">
        <v>1000</v>
      </c>
      <c r="BC41">
        <v>1000</v>
      </c>
      <c r="BD41">
        <v>1000</v>
      </c>
      <c r="BF41">
        <v>20</v>
      </c>
      <c r="BG41">
        <v>100</v>
      </c>
      <c r="BH41">
        <v>1000</v>
      </c>
      <c r="BL41" t="s">
        <v>18</v>
      </c>
      <c r="BM41">
        <v>1000</v>
      </c>
      <c r="BN41">
        <v>1000</v>
      </c>
      <c r="BO41">
        <v>1000</v>
      </c>
      <c r="BP41">
        <v>1000</v>
      </c>
      <c r="BQ41">
        <v>1000</v>
      </c>
      <c r="BS41">
        <v>20</v>
      </c>
      <c r="BT41">
        <v>100</v>
      </c>
      <c r="BU41">
        <v>1000</v>
      </c>
    </row>
    <row r="42" spans="1:97" x14ac:dyDescent="0.25">
      <c r="A42" t="s">
        <v>54</v>
      </c>
      <c r="C42" t="s">
        <v>54</v>
      </c>
      <c r="D42">
        <v>1000</v>
      </c>
      <c r="E42">
        <v>1000</v>
      </c>
      <c r="O42" t="s">
        <v>54</v>
      </c>
      <c r="P42">
        <v>1000</v>
      </c>
      <c r="Q42">
        <v>1000</v>
      </c>
      <c r="AA42" t="s">
        <v>54</v>
      </c>
      <c r="AM42" t="s">
        <v>54</v>
      </c>
      <c r="AQ42" t="s">
        <v>20</v>
      </c>
      <c r="AS42" t="s">
        <v>20</v>
      </c>
      <c r="AT42" t="s">
        <v>20</v>
      </c>
      <c r="AV42" t="s">
        <v>20</v>
      </c>
      <c r="AW42" t="s">
        <v>20</v>
      </c>
      <c r="AY42" t="s">
        <v>54</v>
      </c>
      <c r="BL42" t="s">
        <v>54</v>
      </c>
    </row>
    <row r="43" spans="1:97" x14ac:dyDescent="0.25">
      <c r="A43" t="s">
        <v>90</v>
      </c>
      <c r="C43" t="s">
        <v>19</v>
      </c>
      <c r="D43">
        <v>1000</v>
      </c>
      <c r="E43">
        <v>1000</v>
      </c>
      <c r="F43">
        <v>50</v>
      </c>
      <c r="G43">
        <v>1000</v>
      </c>
      <c r="H43">
        <v>1000</v>
      </c>
      <c r="I43">
        <v>50</v>
      </c>
      <c r="J43">
        <v>4</v>
      </c>
      <c r="K43">
        <v>50</v>
      </c>
      <c r="L43">
        <v>10</v>
      </c>
      <c r="M43">
        <v>1000</v>
      </c>
      <c r="O43" t="s">
        <v>19</v>
      </c>
      <c r="P43">
        <v>1000</v>
      </c>
      <c r="Q43">
        <v>1000</v>
      </c>
      <c r="R43">
        <v>50</v>
      </c>
      <c r="S43">
        <v>1000</v>
      </c>
      <c r="T43">
        <v>1000</v>
      </c>
      <c r="U43">
        <v>50</v>
      </c>
      <c r="V43">
        <v>4</v>
      </c>
      <c r="W43">
        <v>50</v>
      </c>
      <c r="X43">
        <v>10</v>
      </c>
      <c r="Y43">
        <v>1000</v>
      </c>
      <c r="AA43" t="s">
        <v>19</v>
      </c>
      <c r="AB43">
        <v>1000</v>
      </c>
      <c r="AC43">
        <v>1000</v>
      </c>
      <c r="AD43">
        <v>50</v>
      </c>
      <c r="AE43">
        <v>1000</v>
      </c>
      <c r="AF43">
        <v>1000</v>
      </c>
      <c r="AG43">
        <v>50</v>
      </c>
      <c r="AH43">
        <v>50</v>
      </c>
      <c r="AI43">
        <v>100</v>
      </c>
      <c r="AJ43">
        <v>10</v>
      </c>
      <c r="AK43">
        <v>1000</v>
      </c>
      <c r="AM43" t="s">
        <v>19</v>
      </c>
      <c r="AN43">
        <v>1000</v>
      </c>
      <c r="AO43">
        <v>1000</v>
      </c>
      <c r="AP43">
        <v>50</v>
      </c>
      <c r="AQ43">
        <v>1000</v>
      </c>
      <c r="AR43">
        <v>1000</v>
      </c>
      <c r="AS43">
        <v>50</v>
      </c>
      <c r="AT43">
        <v>50</v>
      </c>
      <c r="AU43">
        <v>50</v>
      </c>
      <c r="AV43">
        <v>10</v>
      </c>
      <c r="AW43">
        <v>1000</v>
      </c>
      <c r="AY43" t="s">
        <v>19</v>
      </c>
      <c r="AZ43">
        <v>1000</v>
      </c>
      <c r="BA43">
        <v>1000</v>
      </c>
      <c r="BB43">
        <v>50</v>
      </c>
      <c r="BD43">
        <v>1000</v>
      </c>
      <c r="BE43">
        <v>50</v>
      </c>
      <c r="BF43">
        <v>50</v>
      </c>
      <c r="BG43">
        <v>100</v>
      </c>
      <c r="BH43">
        <v>10</v>
      </c>
      <c r="BI43">
        <v>1000</v>
      </c>
      <c r="BL43" t="s">
        <v>19</v>
      </c>
      <c r="BM43">
        <v>1000</v>
      </c>
      <c r="BN43">
        <v>1000</v>
      </c>
      <c r="BO43">
        <v>50</v>
      </c>
      <c r="BQ43">
        <v>1000</v>
      </c>
      <c r="BR43">
        <v>50</v>
      </c>
      <c r="BS43">
        <v>50</v>
      </c>
      <c r="BT43">
        <v>100</v>
      </c>
      <c r="BU43">
        <v>10</v>
      </c>
      <c r="BV43">
        <v>1000</v>
      </c>
      <c r="BX43" t="s">
        <v>19</v>
      </c>
      <c r="BY43" t="s">
        <v>20</v>
      </c>
      <c r="BZ43" t="s">
        <v>20</v>
      </c>
      <c r="CA43" t="s">
        <v>20</v>
      </c>
      <c r="CB43" t="s">
        <v>20</v>
      </c>
      <c r="CC43" t="s">
        <v>20</v>
      </c>
      <c r="CD43" t="s">
        <v>20</v>
      </c>
      <c r="CE43" t="s">
        <v>20</v>
      </c>
      <c r="CF43" t="s">
        <v>20</v>
      </c>
      <c r="CG43" t="s">
        <v>20</v>
      </c>
      <c r="CH43" t="s">
        <v>20</v>
      </c>
      <c r="CJ43" t="s">
        <v>20</v>
      </c>
      <c r="CK43" t="s">
        <v>20</v>
      </c>
      <c r="CL43" t="s">
        <v>20</v>
      </c>
      <c r="CM43" t="s">
        <v>20</v>
      </c>
      <c r="CN43" t="s">
        <v>20</v>
      </c>
      <c r="CO43" t="s">
        <v>20</v>
      </c>
      <c r="CP43" t="s">
        <v>20</v>
      </c>
      <c r="CQ43" t="s">
        <v>20</v>
      </c>
      <c r="CR43" t="s">
        <v>20</v>
      </c>
      <c r="CS43" t="s">
        <v>20</v>
      </c>
    </row>
    <row r="44" spans="1:97" x14ac:dyDescent="0.25">
      <c r="A44" t="s">
        <v>21</v>
      </c>
      <c r="C44" t="s">
        <v>21</v>
      </c>
      <c r="D44">
        <v>10000</v>
      </c>
      <c r="E44">
        <v>400</v>
      </c>
      <c r="F44">
        <v>200</v>
      </c>
      <c r="G44">
        <v>10000</v>
      </c>
      <c r="H44">
        <v>500</v>
      </c>
      <c r="I44">
        <v>500</v>
      </c>
      <c r="J44">
        <v>100</v>
      </c>
      <c r="K44">
        <v>100</v>
      </c>
      <c r="L44">
        <v>500</v>
      </c>
      <c r="M44">
        <v>0</v>
      </c>
      <c r="O44" t="s">
        <v>21</v>
      </c>
      <c r="P44">
        <v>10000</v>
      </c>
      <c r="Q44">
        <v>400</v>
      </c>
      <c r="R44">
        <v>200</v>
      </c>
      <c r="S44">
        <v>10000</v>
      </c>
      <c r="T44">
        <v>500</v>
      </c>
      <c r="U44">
        <v>500</v>
      </c>
      <c r="V44">
        <v>100</v>
      </c>
      <c r="W44">
        <v>100</v>
      </c>
      <c r="X44">
        <v>500</v>
      </c>
      <c r="Y44">
        <v>0</v>
      </c>
      <c r="AA44" t="s">
        <v>21</v>
      </c>
      <c r="AB44">
        <v>10000</v>
      </c>
      <c r="AC44">
        <v>200</v>
      </c>
      <c r="AD44">
        <v>200</v>
      </c>
      <c r="AE44">
        <v>10000</v>
      </c>
      <c r="AF44">
        <v>500</v>
      </c>
      <c r="AG44">
        <v>500</v>
      </c>
      <c r="AH44">
        <v>100</v>
      </c>
      <c r="AI44">
        <v>100</v>
      </c>
      <c r="AJ44">
        <v>400</v>
      </c>
      <c r="AK44">
        <v>0</v>
      </c>
      <c r="AM44" t="s">
        <v>21</v>
      </c>
      <c r="AN44">
        <v>10000</v>
      </c>
      <c r="AO44">
        <v>200</v>
      </c>
      <c r="AP44">
        <v>100</v>
      </c>
      <c r="AQ44">
        <v>10000</v>
      </c>
      <c r="AR44">
        <v>500</v>
      </c>
      <c r="AS44">
        <v>200</v>
      </c>
      <c r="AT44">
        <v>20</v>
      </c>
      <c r="AU44">
        <v>20</v>
      </c>
      <c r="AV44">
        <v>400</v>
      </c>
      <c r="AY44" t="s">
        <v>21</v>
      </c>
      <c r="AZ44">
        <v>10000</v>
      </c>
      <c r="BA44">
        <v>100</v>
      </c>
      <c r="BB44">
        <v>50</v>
      </c>
      <c r="BC44">
        <v>10000</v>
      </c>
      <c r="BD44">
        <v>500</v>
      </c>
      <c r="BE44">
        <v>200</v>
      </c>
      <c r="BF44">
        <v>20</v>
      </c>
      <c r="BG44">
        <v>60</v>
      </c>
      <c r="BH44">
        <v>200</v>
      </c>
      <c r="BL44" t="s">
        <v>21</v>
      </c>
      <c r="BM44">
        <v>10000</v>
      </c>
      <c r="BN44">
        <v>100</v>
      </c>
      <c r="BO44">
        <v>50</v>
      </c>
      <c r="BP44">
        <v>10000</v>
      </c>
      <c r="BQ44">
        <v>500</v>
      </c>
      <c r="BR44">
        <v>200</v>
      </c>
      <c r="BS44">
        <v>20</v>
      </c>
      <c r="BT44">
        <v>60</v>
      </c>
      <c r="BU44">
        <v>200</v>
      </c>
      <c r="BX44" t="s">
        <v>21</v>
      </c>
      <c r="BY44">
        <v>10000</v>
      </c>
      <c r="BZ44">
        <v>100</v>
      </c>
      <c r="CA44">
        <v>50</v>
      </c>
      <c r="CB44">
        <v>10000</v>
      </c>
      <c r="CC44">
        <v>100</v>
      </c>
      <c r="CD44">
        <v>200</v>
      </c>
      <c r="CE44">
        <v>10</v>
      </c>
      <c r="CF44">
        <v>80</v>
      </c>
      <c r="CG44">
        <v>100</v>
      </c>
      <c r="CH44">
        <v>0</v>
      </c>
      <c r="CJ44">
        <v>10000</v>
      </c>
      <c r="CK44">
        <v>100</v>
      </c>
      <c r="CL44">
        <v>30</v>
      </c>
      <c r="CM44">
        <v>10000</v>
      </c>
      <c r="CN44">
        <v>100</v>
      </c>
      <c r="CO44">
        <v>100</v>
      </c>
      <c r="CP44">
        <v>8</v>
      </c>
      <c r="CQ44">
        <v>30</v>
      </c>
      <c r="CR44">
        <v>40</v>
      </c>
      <c r="CS44">
        <v>0</v>
      </c>
    </row>
    <row r="45" spans="1:97" x14ac:dyDescent="0.25">
      <c r="A45" t="s">
        <v>44</v>
      </c>
      <c r="C45" t="s">
        <v>44</v>
      </c>
      <c r="D45">
        <v>300</v>
      </c>
      <c r="E45">
        <v>20</v>
      </c>
      <c r="F45">
        <v>20</v>
      </c>
      <c r="O45" t="s">
        <v>44</v>
      </c>
      <c r="P45">
        <v>300</v>
      </c>
      <c r="Q45">
        <v>20</v>
      </c>
      <c r="R45">
        <v>20</v>
      </c>
      <c r="AA45" t="s">
        <v>44</v>
      </c>
      <c r="AB45">
        <v>300</v>
      </c>
      <c r="AC45">
        <v>20</v>
      </c>
      <c r="AD45">
        <v>20</v>
      </c>
      <c r="AM45" t="s">
        <v>44</v>
      </c>
      <c r="AN45">
        <v>300</v>
      </c>
      <c r="AO45">
        <v>20</v>
      </c>
      <c r="AP45">
        <v>20</v>
      </c>
      <c r="AT45" t="s">
        <v>20</v>
      </c>
      <c r="AY45" t="s">
        <v>44</v>
      </c>
      <c r="AZ45">
        <v>300</v>
      </c>
      <c r="BA45">
        <v>20</v>
      </c>
      <c r="BB45">
        <v>20</v>
      </c>
      <c r="BL45" t="s">
        <v>44</v>
      </c>
      <c r="BM45">
        <v>300</v>
      </c>
      <c r="BN45">
        <v>20</v>
      </c>
      <c r="BO45">
        <v>20</v>
      </c>
      <c r="BX45" t="s">
        <v>44</v>
      </c>
      <c r="BY45">
        <v>300</v>
      </c>
      <c r="BZ45">
        <v>20</v>
      </c>
      <c r="CA45">
        <v>20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J45">
        <v>200</v>
      </c>
      <c r="CK45">
        <v>10</v>
      </c>
      <c r="CL45">
        <v>10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</row>
    <row r="46" spans="1:97" x14ac:dyDescent="0.25">
      <c r="A46" t="s">
        <v>26</v>
      </c>
      <c r="C46" t="s">
        <v>26</v>
      </c>
      <c r="D46">
        <v>20000</v>
      </c>
      <c r="E46">
        <v>10000</v>
      </c>
      <c r="F46">
        <v>10000</v>
      </c>
      <c r="G46">
        <v>10000</v>
      </c>
      <c r="H46">
        <v>10000</v>
      </c>
      <c r="I46">
        <v>100000</v>
      </c>
      <c r="K46">
        <v>1000</v>
      </c>
      <c r="L46">
        <v>1000</v>
      </c>
      <c r="M46">
        <v>1000</v>
      </c>
      <c r="O46" t="s">
        <v>26</v>
      </c>
      <c r="P46">
        <v>20000</v>
      </c>
      <c r="Q46">
        <v>10000</v>
      </c>
      <c r="R46">
        <v>10000</v>
      </c>
      <c r="S46">
        <v>10000</v>
      </c>
      <c r="T46">
        <v>10000</v>
      </c>
      <c r="U46">
        <v>100000</v>
      </c>
      <c r="W46">
        <v>1000</v>
      </c>
      <c r="X46">
        <v>1000</v>
      </c>
      <c r="Y46">
        <v>1000</v>
      </c>
      <c r="AA46" t="s">
        <v>26</v>
      </c>
      <c r="AB46">
        <v>10000</v>
      </c>
      <c r="AC46">
        <v>10000</v>
      </c>
      <c r="AD46">
        <v>10000</v>
      </c>
      <c r="AE46">
        <v>10000</v>
      </c>
      <c r="AF46">
        <v>10000</v>
      </c>
      <c r="AG46">
        <v>100000</v>
      </c>
      <c r="AI46">
        <v>1000</v>
      </c>
      <c r="AJ46">
        <v>1000</v>
      </c>
      <c r="AK46">
        <v>1000</v>
      </c>
      <c r="AM46" t="s">
        <v>51</v>
      </c>
      <c r="AQ46" t="s">
        <v>20</v>
      </c>
      <c r="AT46" t="s">
        <v>20</v>
      </c>
      <c r="AU46" t="s">
        <v>20</v>
      </c>
      <c r="AV46" t="s">
        <v>20</v>
      </c>
      <c r="AY46" t="s">
        <v>51</v>
      </c>
      <c r="AZ46">
        <v>20000</v>
      </c>
      <c r="BA46">
        <v>10000</v>
      </c>
      <c r="BB46">
        <v>10000</v>
      </c>
      <c r="BD46">
        <v>10000</v>
      </c>
      <c r="BE46">
        <v>0</v>
      </c>
      <c r="BH46">
        <v>10000</v>
      </c>
      <c r="BI46">
        <v>1000</v>
      </c>
      <c r="BL46" t="s">
        <v>51</v>
      </c>
      <c r="BM46">
        <v>20000</v>
      </c>
      <c r="BN46">
        <v>10000</v>
      </c>
      <c r="BO46">
        <v>10000</v>
      </c>
      <c r="BQ46">
        <v>10000</v>
      </c>
      <c r="BR46">
        <v>0</v>
      </c>
      <c r="BU46">
        <v>10000</v>
      </c>
      <c r="BV46">
        <v>1000</v>
      </c>
      <c r="BX46" t="s">
        <v>51</v>
      </c>
      <c r="BY46" t="s">
        <v>20</v>
      </c>
      <c r="BZ46" t="s">
        <v>20</v>
      </c>
      <c r="CA46" t="s">
        <v>20</v>
      </c>
      <c r="CB46" t="s">
        <v>20</v>
      </c>
      <c r="CC46" t="s">
        <v>20</v>
      </c>
      <c r="CD46" t="s">
        <v>20</v>
      </c>
      <c r="CE46" t="s">
        <v>20</v>
      </c>
      <c r="CF46" t="s">
        <v>20</v>
      </c>
      <c r="CG46" t="s">
        <v>20</v>
      </c>
      <c r="CH46" t="s">
        <v>20</v>
      </c>
      <c r="CJ46" t="s">
        <v>20</v>
      </c>
      <c r="CK46" t="s">
        <v>20</v>
      </c>
      <c r="CL46" t="s">
        <v>20</v>
      </c>
      <c r="CM46" t="s">
        <v>20</v>
      </c>
      <c r="CN46" t="s">
        <v>20</v>
      </c>
      <c r="CO46" t="s">
        <v>20</v>
      </c>
      <c r="CP46" t="s">
        <v>20</v>
      </c>
      <c r="CQ46" t="s">
        <v>20</v>
      </c>
      <c r="CR46" t="s">
        <v>20</v>
      </c>
      <c r="CS46" t="s">
        <v>20</v>
      </c>
    </row>
    <row r="47" spans="1:97" x14ac:dyDescent="0.25">
      <c r="A47" t="s">
        <v>51</v>
      </c>
      <c r="C47" t="s">
        <v>51</v>
      </c>
      <c r="O47" t="s">
        <v>51</v>
      </c>
      <c r="AA47" t="s">
        <v>51</v>
      </c>
      <c r="AM47" t="s">
        <v>26</v>
      </c>
      <c r="AQ47" t="s">
        <v>20</v>
      </c>
      <c r="AT47" t="s">
        <v>20</v>
      </c>
      <c r="AU47" t="s">
        <v>20</v>
      </c>
      <c r="AV47" t="s">
        <v>20</v>
      </c>
      <c r="AY47" t="s">
        <v>26</v>
      </c>
      <c r="BL47" t="s">
        <v>26</v>
      </c>
    </row>
    <row r="48" spans="1:97" x14ac:dyDescent="0.25">
      <c r="A48" t="s">
        <v>32</v>
      </c>
      <c r="C48" t="s">
        <v>32</v>
      </c>
      <c r="D48">
        <v>10000</v>
      </c>
      <c r="E48">
        <v>10000</v>
      </c>
      <c r="F48">
        <v>1000</v>
      </c>
      <c r="H48">
        <v>1000</v>
      </c>
      <c r="J48">
        <v>1000</v>
      </c>
      <c r="K48">
        <v>1000</v>
      </c>
      <c r="L48">
        <v>1000</v>
      </c>
      <c r="O48" t="s">
        <v>32</v>
      </c>
      <c r="P48">
        <v>10000</v>
      </c>
      <c r="Q48">
        <v>10000</v>
      </c>
      <c r="R48">
        <v>1000</v>
      </c>
      <c r="T48">
        <v>1000</v>
      </c>
      <c r="V48">
        <v>1000</v>
      </c>
      <c r="W48">
        <v>1000</v>
      </c>
      <c r="X48">
        <v>1000</v>
      </c>
      <c r="AA48" t="s">
        <v>32</v>
      </c>
      <c r="AB48">
        <v>10000</v>
      </c>
      <c r="AC48">
        <v>10000</v>
      </c>
      <c r="AD48">
        <v>1000</v>
      </c>
      <c r="AF48">
        <v>1000</v>
      </c>
      <c r="AH48">
        <v>1000</v>
      </c>
      <c r="AI48">
        <v>1000</v>
      </c>
      <c r="AJ48">
        <v>1000</v>
      </c>
      <c r="AM48" t="s">
        <v>32</v>
      </c>
      <c r="AN48">
        <v>1000</v>
      </c>
      <c r="AO48">
        <v>1000</v>
      </c>
      <c r="AP48">
        <v>1000</v>
      </c>
      <c r="AR48">
        <v>1000</v>
      </c>
      <c r="AT48" t="s">
        <v>20</v>
      </c>
      <c r="AU48">
        <v>1000</v>
      </c>
      <c r="AV48">
        <v>1000</v>
      </c>
      <c r="AY48" t="s">
        <v>32</v>
      </c>
      <c r="AZ48">
        <v>1000</v>
      </c>
      <c r="BA48">
        <v>1000</v>
      </c>
      <c r="BB48">
        <v>1000</v>
      </c>
      <c r="BD48">
        <v>1000</v>
      </c>
      <c r="BF48">
        <v>1000</v>
      </c>
      <c r="BG48">
        <v>1000</v>
      </c>
      <c r="BH48">
        <v>100</v>
      </c>
      <c r="BL48" t="s">
        <v>32</v>
      </c>
      <c r="BM48">
        <v>1000</v>
      </c>
      <c r="BN48">
        <v>1000</v>
      </c>
      <c r="BO48">
        <v>1000</v>
      </c>
      <c r="BQ48">
        <v>1000</v>
      </c>
      <c r="BS48">
        <v>1000</v>
      </c>
      <c r="BT48">
        <v>1000</v>
      </c>
      <c r="BU48">
        <v>100</v>
      </c>
      <c r="BX48" t="s">
        <v>32</v>
      </c>
      <c r="BY48">
        <v>1000</v>
      </c>
      <c r="BZ48">
        <v>1000</v>
      </c>
      <c r="CA48">
        <v>1000</v>
      </c>
      <c r="CB48">
        <v>0</v>
      </c>
      <c r="CC48">
        <v>1000</v>
      </c>
      <c r="CD48">
        <v>0</v>
      </c>
      <c r="CE48">
        <v>1000</v>
      </c>
      <c r="CF48">
        <v>1000</v>
      </c>
      <c r="CG48">
        <v>100</v>
      </c>
      <c r="CH48">
        <v>0</v>
      </c>
      <c r="CJ48">
        <v>1000</v>
      </c>
      <c r="CK48">
        <v>1000</v>
      </c>
      <c r="CL48">
        <v>1000</v>
      </c>
      <c r="CM48">
        <v>0</v>
      </c>
      <c r="CN48">
        <v>1000</v>
      </c>
      <c r="CO48">
        <v>0</v>
      </c>
      <c r="CP48">
        <v>1000</v>
      </c>
      <c r="CQ48">
        <v>1000</v>
      </c>
      <c r="CR48">
        <v>100</v>
      </c>
      <c r="CS48">
        <v>0</v>
      </c>
    </row>
    <row r="49" spans="1:97" x14ac:dyDescent="0.25">
      <c r="A49" t="s">
        <v>60</v>
      </c>
      <c r="C49" t="s">
        <v>60</v>
      </c>
      <c r="D49">
        <v>10000</v>
      </c>
      <c r="E49">
        <v>1000</v>
      </c>
      <c r="J49">
        <v>32</v>
      </c>
      <c r="K49">
        <v>64</v>
      </c>
      <c r="L49">
        <v>1000</v>
      </c>
      <c r="O49" t="s">
        <v>60</v>
      </c>
      <c r="P49">
        <v>10000</v>
      </c>
      <c r="Q49">
        <v>1000</v>
      </c>
      <c r="V49">
        <v>32</v>
      </c>
      <c r="W49">
        <v>64</v>
      </c>
      <c r="X49">
        <v>1000</v>
      </c>
      <c r="AA49" t="s">
        <v>60</v>
      </c>
      <c r="AB49">
        <v>10000</v>
      </c>
      <c r="AC49">
        <v>1000</v>
      </c>
      <c r="AH49">
        <v>32</v>
      </c>
      <c r="AI49">
        <v>64</v>
      </c>
      <c r="AJ49">
        <v>1000</v>
      </c>
      <c r="AM49" t="s">
        <v>60</v>
      </c>
      <c r="AN49">
        <v>10000</v>
      </c>
      <c r="AO49">
        <v>1000</v>
      </c>
      <c r="AQ49">
        <v>1000</v>
      </c>
      <c r="AT49">
        <v>32</v>
      </c>
      <c r="AU49">
        <v>32</v>
      </c>
      <c r="AV49">
        <v>1000</v>
      </c>
      <c r="AY49" t="s">
        <v>60</v>
      </c>
      <c r="AZ49">
        <v>10000</v>
      </c>
      <c r="BA49">
        <v>1000</v>
      </c>
      <c r="BC49">
        <v>1000</v>
      </c>
      <c r="BF49">
        <v>32</v>
      </c>
      <c r="BG49">
        <v>64</v>
      </c>
      <c r="BH49">
        <v>1000</v>
      </c>
      <c r="BL49" t="s">
        <v>60</v>
      </c>
      <c r="BM49">
        <v>10000</v>
      </c>
      <c r="BN49">
        <v>1000</v>
      </c>
      <c r="BP49">
        <v>1000</v>
      </c>
      <c r="BS49">
        <v>32</v>
      </c>
      <c r="BT49">
        <v>64</v>
      </c>
      <c r="BU49">
        <v>1000</v>
      </c>
      <c r="BX49" t="s">
        <v>60</v>
      </c>
      <c r="BY49">
        <v>10000</v>
      </c>
      <c r="BZ49">
        <v>1000</v>
      </c>
      <c r="CA49">
        <v>0</v>
      </c>
      <c r="CB49">
        <v>1000</v>
      </c>
      <c r="CC49">
        <v>0</v>
      </c>
      <c r="CD49">
        <v>0</v>
      </c>
      <c r="CE49">
        <v>32</v>
      </c>
      <c r="CF49">
        <v>64</v>
      </c>
      <c r="CG49">
        <v>1000</v>
      </c>
      <c r="CH49">
        <v>0</v>
      </c>
      <c r="CJ49">
        <v>10000</v>
      </c>
      <c r="CK49">
        <v>1000</v>
      </c>
      <c r="CL49">
        <v>0</v>
      </c>
      <c r="CM49">
        <v>1000</v>
      </c>
      <c r="CN49">
        <v>0</v>
      </c>
      <c r="CO49">
        <v>0</v>
      </c>
      <c r="CP49">
        <v>4</v>
      </c>
      <c r="CQ49">
        <v>64</v>
      </c>
      <c r="CR49">
        <v>1000</v>
      </c>
      <c r="CS49">
        <v>0</v>
      </c>
    </row>
    <row r="50" spans="1:97" x14ac:dyDescent="0.25">
      <c r="A50" t="s">
        <v>52</v>
      </c>
      <c r="C50" t="s">
        <v>52</v>
      </c>
      <c r="D50">
        <v>10000</v>
      </c>
      <c r="E50">
        <v>10000</v>
      </c>
      <c r="H50">
        <v>10000</v>
      </c>
      <c r="L50">
        <v>10000</v>
      </c>
      <c r="O50" t="s">
        <v>52</v>
      </c>
      <c r="P50">
        <v>10000</v>
      </c>
      <c r="Q50">
        <v>10000</v>
      </c>
      <c r="T50">
        <v>10000</v>
      </c>
      <c r="X50">
        <v>10000</v>
      </c>
      <c r="AA50" t="s">
        <v>52</v>
      </c>
      <c r="AB50">
        <v>10000</v>
      </c>
      <c r="AC50">
        <v>10000</v>
      </c>
      <c r="AF50">
        <v>10000</v>
      </c>
      <c r="AJ50">
        <v>10000</v>
      </c>
      <c r="AM50" t="s">
        <v>52</v>
      </c>
      <c r="AN50">
        <v>10000</v>
      </c>
      <c r="AO50">
        <v>1000</v>
      </c>
      <c r="AR50">
        <v>1000</v>
      </c>
      <c r="AT50" t="s">
        <v>20</v>
      </c>
      <c r="AV50">
        <v>10000</v>
      </c>
      <c r="AY50" t="s">
        <v>52</v>
      </c>
      <c r="AZ50">
        <v>1000</v>
      </c>
      <c r="BA50">
        <v>1000</v>
      </c>
      <c r="BB50">
        <v>0</v>
      </c>
      <c r="BC50">
        <v>0</v>
      </c>
      <c r="BD50">
        <v>1000</v>
      </c>
      <c r="BH50">
        <v>1000</v>
      </c>
      <c r="BL50" t="s">
        <v>52</v>
      </c>
      <c r="BM50">
        <v>1000</v>
      </c>
      <c r="BN50">
        <v>1000</v>
      </c>
      <c r="BO50">
        <v>0</v>
      </c>
      <c r="BP50">
        <v>0</v>
      </c>
      <c r="BQ50">
        <v>1000</v>
      </c>
      <c r="BU50">
        <v>1000</v>
      </c>
      <c r="BX50" t="s">
        <v>52</v>
      </c>
      <c r="BY50">
        <v>1000</v>
      </c>
      <c r="BZ50">
        <v>1000</v>
      </c>
      <c r="CA50">
        <v>1000</v>
      </c>
      <c r="CB50">
        <v>0</v>
      </c>
      <c r="CC50">
        <v>1000</v>
      </c>
      <c r="CD50">
        <v>0</v>
      </c>
      <c r="CE50">
        <v>0</v>
      </c>
      <c r="CF50">
        <v>0</v>
      </c>
      <c r="CG50">
        <v>1000</v>
      </c>
      <c r="CH50">
        <v>0</v>
      </c>
      <c r="CJ50">
        <v>1000</v>
      </c>
      <c r="CK50">
        <v>1000</v>
      </c>
      <c r="CL50">
        <v>1000</v>
      </c>
      <c r="CM50">
        <v>0</v>
      </c>
      <c r="CN50">
        <v>1000</v>
      </c>
      <c r="CO50">
        <v>0</v>
      </c>
      <c r="CP50">
        <v>0</v>
      </c>
      <c r="CQ50">
        <v>0</v>
      </c>
      <c r="CR50">
        <v>1000</v>
      </c>
      <c r="CS50">
        <v>0</v>
      </c>
    </row>
    <row r="51" spans="1:97" x14ac:dyDescent="0.25">
      <c r="A51" t="s">
        <v>36</v>
      </c>
      <c r="C51" t="s">
        <v>36</v>
      </c>
      <c r="D51">
        <v>1000</v>
      </c>
      <c r="E51">
        <v>1000</v>
      </c>
      <c r="G51">
        <v>1000</v>
      </c>
      <c r="H51">
        <v>100</v>
      </c>
      <c r="I51">
        <v>1000</v>
      </c>
      <c r="J51">
        <v>200</v>
      </c>
      <c r="K51">
        <v>200</v>
      </c>
      <c r="L51">
        <v>100</v>
      </c>
      <c r="O51" t="s">
        <v>36</v>
      </c>
      <c r="P51">
        <v>1000</v>
      </c>
      <c r="Q51">
        <v>1000</v>
      </c>
      <c r="S51">
        <v>1000</v>
      </c>
      <c r="T51">
        <v>100</v>
      </c>
      <c r="U51">
        <v>1000</v>
      </c>
      <c r="V51">
        <v>200</v>
      </c>
      <c r="W51">
        <v>200</v>
      </c>
      <c r="X51">
        <v>100</v>
      </c>
      <c r="AA51" t="s">
        <v>36</v>
      </c>
      <c r="AB51">
        <v>1000</v>
      </c>
      <c r="AC51">
        <v>1000</v>
      </c>
      <c r="AE51">
        <v>1000</v>
      </c>
      <c r="AF51">
        <v>100</v>
      </c>
      <c r="AG51">
        <v>1000</v>
      </c>
      <c r="AH51">
        <v>100</v>
      </c>
      <c r="AI51">
        <v>100</v>
      </c>
      <c r="AJ51">
        <v>100</v>
      </c>
      <c r="AM51" t="s">
        <v>36</v>
      </c>
      <c r="AN51">
        <v>1000</v>
      </c>
      <c r="AO51">
        <v>1000</v>
      </c>
      <c r="AQ51">
        <v>1000</v>
      </c>
      <c r="AR51">
        <v>100</v>
      </c>
      <c r="AS51">
        <v>100</v>
      </c>
      <c r="AT51">
        <v>100</v>
      </c>
      <c r="AU51">
        <v>100</v>
      </c>
      <c r="AV51">
        <v>100</v>
      </c>
      <c r="AY51" t="s">
        <v>36</v>
      </c>
      <c r="AZ51">
        <v>1000</v>
      </c>
      <c r="BA51">
        <v>1000</v>
      </c>
      <c r="BC51">
        <v>1000</v>
      </c>
      <c r="BD51">
        <v>100</v>
      </c>
      <c r="BE51">
        <v>100</v>
      </c>
      <c r="BF51">
        <v>100</v>
      </c>
      <c r="BG51">
        <v>100</v>
      </c>
      <c r="BH51">
        <v>100</v>
      </c>
      <c r="BI51">
        <v>100</v>
      </c>
      <c r="BL51" t="s">
        <v>36</v>
      </c>
      <c r="BM51">
        <v>1000</v>
      </c>
      <c r="BN51">
        <v>1000</v>
      </c>
      <c r="BP51">
        <v>1000</v>
      </c>
      <c r="BQ51">
        <v>100</v>
      </c>
      <c r="BR51">
        <v>100</v>
      </c>
      <c r="BS51">
        <v>100</v>
      </c>
      <c r="BT51">
        <v>100</v>
      </c>
      <c r="BU51">
        <v>100</v>
      </c>
      <c r="BV51">
        <v>100</v>
      </c>
      <c r="BX51" t="s">
        <v>36</v>
      </c>
      <c r="BY51">
        <v>1000</v>
      </c>
      <c r="BZ51">
        <v>1000</v>
      </c>
      <c r="CA51">
        <v>0</v>
      </c>
      <c r="CB51">
        <v>1000</v>
      </c>
      <c r="CC51">
        <v>100</v>
      </c>
      <c r="CD51">
        <v>100</v>
      </c>
      <c r="CE51">
        <v>100</v>
      </c>
      <c r="CF51">
        <v>100</v>
      </c>
      <c r="CG51">
        <v>100</v>
      </c>
      <c r="CH51">
        <v>50</v>
      </c>
      <c r="CJ51">
        <v>1000</v>
      </c>
      <c r="CK51">
        <v>1000</v>
      </c>
      <c r="CL51">
        <v>0</v>
      </c>
      <c r="CM51">
        <v>1000</v>
      </c>
      <c r="CN51">
        <v>100</v>
      </c>
      <c r="CO51">
        <v>100</v>
      </c>
      <c r="CP51">
        <v>100</v>
      </c>
      <c r="CQ51">
        <v>100</v>
      </c>
      <c r="CR51">
        <v>100</v>
      </c>
      <c r="CS51">
        <v>10</v>
      </c>
    </row>
    <row r="52" spans="1:97" x14ac:dyDescent="0.25">
      <c r="A52" t="s">
        <v>45</v>
      </c>
      <c r="C52" t="s">
        <v>45</v>
      </c>
      <c r="D52">
        <v>1000</v>
      </c>
      <c r="E52">
        <v>1000</v>
      </c>
      <c r="G52">
        <v>100</v>
      </c>
      <c r="H52">
        <v>1000</v>
      </c>
      <c r="I52">
        <v>1000</v>
      </c>
      <c r="K52">
        <v>1000</v>
      </c>
      <c r="L52">
        <v>100</v>
      </c>
      <c r="O52" t="s">
        <v>45</v>
      </c>
      <c r="P52">
        <v>1000</v>
      </c>
      <c r="Q52">
        <v>1000</v>
      </c>
      <c r="S52">
        <v>100</v>
      </c>
      <c r="T52">
        <v>1000</v>
      </c>
      <c r="U52">
        <v>1000</v>
      </c>
      <c r="W52">
        <v>1000</v>
      </c>
      <c r="X52">
        <v>100</v>
      </c>
      <c r="AA52" t="s">
        <v>45</v>
      </c>
      <c r="AB52">
        <v>1000</v>
      </c>
      <c r="AC52">
        <v>1000</v>
      </c>
      <c r="AE52">
        <v>100</v>
      </c>
      <c r="AF52">
        <v>1000</v>
      </c>
      <c r="AG52">
        <v>1000</v>
      </c>
      <c r="AI52">
        <v>1000</v>
      </c>
      <c r="AJ52">
        <v>100</v>
      </c>
      <c r="AM52" t="s">
        <v>45</v>
      </c>
      <c r="AN52">
        <v>1000</v>
      </c>
      <c r="AO52">
        <v>1000</v>
      </c>
      <c r="AQ52">
        <v>100</v>
      </c>
      <c r="AR52">
        <v>1000</v>
      </c>
      <c r="AS52">
        <v>8</v>
      </c>
      <c r="AT52" t="s">
        <v>20</v>
      </c>
      <c r="AV52">
        <v>100</v>
      </c>
      <c r="AY52" t="s">
        <v>45</v>
      </c>
      <c r="AZ52">
        <v>1000</v>
      </c>
      <c r="BA52">
        <v>1000</v>
      </c>
      <c r="BC52">
        <v>100</v>
      </c>
      <c r="BD52">
        <v>1000</v>
      </c>
      <c r="BE52">
        <v>8</v>
      </c>
      <c r="BH52">
        <v>100</v>
      </c>
      <c r="BL52" t="s">
        <v>45</v>
      </c>
      <c r="BM52">
        <v>1000</v>
      </c>
      <c r="BN52">
        <v>1000</v>
      </c>
      <c r="BP52">
        <v>100</v>
      </c>
      <c r="BQ52">
        <v>1000</v>
      </c>
      <c r="BR52">
        <v>8</v>
      </c>
      <c r="BU52">
        <v>100</v>
      </c>
      <c r="BX52" t="s">
        <v>45</v>
      </c>
      <c r="BY52">
        <v>1000</v>
      </c>
      <c r="BZ52">
        <v>1000</v>
      </c>
      <c r="CA52">
        <v>0</v>
      </c>
      <c r="CB52">
        <v>100</v>
      </c>
      <c r="CC52">
        <v>1000</v>
      </c>
      <c r="CD52">
        <v>8</v>
      </c>
      <c r="CE52">
        <v>0</v>
      </c>
      <c r="CF52">
        <v>0</v>
      </c>
      <c r="CG52">
        <v>100</v>
      </c>
      <c r="CH52">
        <v>0</v>
      </c>
      <c r="CJ52">
        <v>1000</v>
      </c>
      <c r="CK52">
        <v>1000</v>
      </c>
      <c r="CL52">
        <v>0</v>
      </c>
      <c r="CM52">
        <v>100</v>
      </c>
      <c r="CN52">
        <v>1000</v>
      </c>
      <c r="CO52">
        <v>8</v>
      </c>
      <c r="CP52">
        <v>0</v>
      </c>
      <c r="CQ52">
        <v>0</v>
      </c>
      <c r="CR52">
        <v>100</v>
      </c>
      <c r="CS52">
        <v>0</v>
      </c>
    </row>
    <row r="53" spans="1:97" x14ac:dyDescent="0.25">
      <c r="A53" t="s">
        <v>42</v>
      </c>
      <c r="C53" t="s">
        <v>42</v>
      </c>
      <c r="D53">
        <v>1000</v>
      </c>
      <c r="E53">
        <v>1000</v>
      </c>
      <c r="F53">
        <v>1000</v>
      </c>
      <c r="H53">
        <v>1000</v>
      </c>
      <c r="I53">
        <v>1000</v>
      </c>
      <c r="J53">
        <v>24</v>
      </c>
      <c r="K53">
        <v>24</v>
      </c>
      <c r="L53">
        <v>1000</v>
      </c>
      <c r="O53" t="s">
        <v>42</v>
      </c>
      <c r="P53">
        <v>1000</v>
      </c>
      <c r="Q53">
        <v>1000</v>
      </c>
      <c r="R53">
        <v>1000</v>
      </c>
      <c r="T53">
        <v>1000</v>
      </c>
      <c r="U53">
        <v>1000</v>
      </c>
      <c r="V53">
        <v>24</v>
      </c>
      <c r="W53">
        <v>24</v>
      </c>
      <c r="X53">
        <v>1000</v>
      </c>
      <c r="AA53" t="s">
        <v>42</v>
      </c>
      <c r="AB53">
        <v>1000</v>
      </c>
      <c r="AC53">
        <v>1000</v>
      </c>
      <c r="AD53">
        <v>1000</v>
      </c>
      <c r="AF53">
        <v>1000</v>
      </c>
      <c r="AG53">
        <v>1000</v>
      </c>
      <c r="AH53">
        <v>2</v>
      </c>
      <c r="AI53">
        <v>24</v>
      </c>
      <c r="AJ53">
        <v>1000</v>
      </c>
      <c r="AM53" t="s">
        <v>42</v>
      </c>
      <c r="AN53">
        <v>1000</v>
      </c>
      <c r="AO53">
        <v>1000</v>
      </c>
      <c r="AP53">
        <v>1000</v>
      </c>
      <c r="AR53">
        <v>1000</v>
      </c>
      <c r="AS53">
        <v>1000</v>
      </c>
      <c r="AT53">
        <v>2</v>
      </c>
      <c r="AU53">
        <v>2</v>
      </c>
      <c r="AV53">
        <v>1000</v>
      </c>
      <c r="AY53" t="s">
        <v>42</v>
      </c>
      <c r="AZ53">
        <v>1000</v>
      </c>
      <c r="BA53">
        <v>1000</v>
      </c>
      <c r="BB53">
        <v>1000</v>
      </c>
      <c r="BD53">
        <v>1000</v>
      </c>
      <c r="BE53">
        <v>1000</v>
      </c>
      <c r="BF53">
        <v>2</v>
      </c>
      <c r="BG53">
        <v>24</v>
      </c>
      <c r="BH53">
        <v>1000</v>
      </c>
      <c r="BL53" t="s">
        <v>42</v>
      </c>
      <c r="BM53">
        <v>1000</v>
      </c>
      <c r="BN53">
        <v>1000</v>
      </c>
      <c r="BO53">
        <v>1000</v>
      </c>
      <c r="BQ53">
        <v>1000</v>
      </c>
      <c r="BR53">
        <v>1000</v>
      </c>
      <c r="BS53">
        <v>2</v>
      </c>
      <c r="BT53">
        <v>24</v>
      </c>
      <c r="BU53">
        <v>1000</v>
      </c>
      <c r="BX53" t="s">
        <v>42</v>
      </c>
      <c r="BY53">
        <v>1000</v>
      </c>
      <c r="BZ53">
        <v>10000</v>
      </c>
      <c r="CA53">
        <v>1000</v>
      </c>
      <c r="CB53">
        <v>0</v>
      </c>
      <c r="CC53">
        <v>1000</v>
      </c>
      <c r="CD53">
        <v>1000</v>
      </c>
      <c r="CE53">
        <v>0</v>
      </c>
      <c r="CF53">
        <v>1000</v>
      </c>
      <c r="CG53">
        <v>1000</v>
      </c>
      <c r="CH53">
        <v>0</v>
      </c>
      <c r="CJ53">
        <v>1000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</row>
    <row r="54" spans="1:97" x14ac:dyDescent="0.25">
      <c r="A54" t="s">
        <v>31</v>
      </c>
      <c r="C54" t="s">
        <v>31</v>
      </c>
      <c r="D54">
        <v>10000</v>
      </c>
      <c r="E54">
        <v>1000</v>
      </c>
      <c r="F54">
        <v>1000</v>
      </c>
      <c r="J54">
        <v>33</v>
      </c>
      <c r="K54">
        <v>280</v>
      </c>
      <c r="O54" t="s">
        <v>31</v>
      </c>
      <c r="P54">
        <v>10000</v>
      </c>
      <c r="Q54">
        <v>1000</v>
      </c>
      <c r="R54">
        <v>1000</v>
      </c>
      <c r="S54">
        <v>0</v>
      </c>
      <c r="T54">
        <v>0</v>
      </c>
      <c r="U54">
        <v>0</v>
      </c>
      <c r="V54">
        <v>33</v>
      </c>
      <c r="W54">
        <v>280</v>
      </c>
      <c r="X54">
        <v>0</v>
      </c>
      <c r="Y54">
        <v>0</v>
      </c>
      <c r="AA54" t="s">
        <v>31</v>
      </c>
      <c r="AB54">
        <v>10000</v>
      </c>
      <c r="AC54">
        <v>1000</v>
      </c>
      <c r="AD54">
        <v>1000</v>
      </c>
      <c r="AE54">
        <v>0</v>
      </c>
      <c r="AF54">
        <v>0</v>
      </c>
      <c r="AG54">
        <v>0</v>
      </c>
      <c r="AH54">
        <v>21</v>
      </c>
      <c r="AI54">
        <v>100</v>
      </c>
      <c r="AJ54">
        <v>0</v>
      </c>
      <c r="AK54">
        <v>0</v>
      </c>
      <c r="AM54" t="s">
        <v>31</v>
      </c>
      <c r="AN54">
        <v>10000</v>
      </c>
      <c r="AO54">
        <v>1000</v>
      </c>
      <c r="AP54">
        <v>1000</v>
      </c>
      <c r="AT54">
        <v>21</v>
      </c>
      <c r="AU54">
        <v>21</v>
      </c>
      <c r="AY54" t="s">
        <v>31</v>
      </c>
      <c r="AZ54">
        <v>10000</v>
      </c>
      <c r="BA54">
        <v>1000</v>
      </c>
      <c r="BB54">
        <v>1000</v>
      </c>
      <c r="BC54">
        <v>0</v>
      </c>
      <c r="BD54">
        <v>0</v>
      </c>
      <c r="BE54">
        <v>0</v>
      </c>
      <c r="BF54">
        <v>21</v>
      </c>
      <c r="BG54">
        <v>100</v>
      </c>
      <c r="BH54">
        <v>0</v>
      </c>
      <c r="BL54" t="s">
        <v>31</v>
      </c>
      <c r="BM54">
        <v>10000</v>
      </c>
      <c r="BN54">
        <v>1000</v>
      </c>
      <c r="BO54">
        <v>1000</v>
      </c>
      <c r="BP54">
        <v>0</v>
      </c>
      <c r="BQ54">
        <v>0</v>
      </c>
      <c r="BR54">
        <v>0</v>
      </c>
      <c r="BS54">
        <v>21</v>
      </c>
      <c r="BT54">
        <v>100</v>
      </c>
      <c r="BU54">
        <v>0</v>
      </c>
      <c r="BX54" t="s">
        <v>31</v>
      </c>
      <c r="BY54">
        <v>10000</v>
      </c>
      <c r="BZ54">
        <v>1000</v>
      </c>
      <c r="CA54">
        <v>1000</v>
      </c>
      <c r="CB54">
        <v>0</v>
      </c>
      <c r="CD54">
        <v>0</v>
      </c>
      <c r="CE54">
        <v>21</v>
      </c>
      <c r="CF54">
        <v>100</v>
      </c>
      <c r="CG54">
        <v>0</v>
      </c>
      <c r="CH54">
        <v>0</v>
      </c>
      <c r="CJ54">
        <v>10000</v>
      </c>
      <c r="CK54">
        <v>1000</v>
      </c>
      <c r="CL54">
        <v>1000</v>
      </c>
      <c r="CM54">
        <v>0</v>
      </c>
      <c r="CN54">
        <v>0</v>
      </c>
      <c r="CO54">
        <v>0</v>
      </c>
      <c r="CP54">
        <v>15</v>
      </c>
      <c r="CQ54">
        <v>100</v>
      </c>
      <c r="CR54">
        <v>0</v>
      </c>
      <c r="CS54">
        <v>0</v>
      </c>
    </row>
    <row r="55" spans="1:97" x14ac:dyDescent="0.25">
      <c r="A55" t="s">
        <v>49</v>
      </c>
      <c r="C55" t="s">
        <v>49</v>
      </c>
      <c r="D55">
        <v>10000</v>
      </c>
      <c r="E55">
        <v>100</v>
      </c>
      <c r="H55">
        <v>300</v>
      </c>
      <c r="O55" t="s">
        <v>49</v>
      </c>
      <c r="P55">
        <v>10000</v>
      </c>
      <c r="Q55">
        <v>100</v>
      </c>
      <c r="T55">
        <v>300</v>
      </c>
      <c r="AA55" t="s">
        <v>49</v>
      </c>
      <c r="AB55">
        <v>10000</v>
      </c>
      <c r="AC55">
        <v>100</v>
      </c>
      <c r="AF55">
        <v>300</v>
      </c>
      <c r="AM55" t="s">
        <v>49</v>
      </c>
      <c r="AO55">
        <v>100</v>
      </c>
      <c r="AR55">
        <v>300</v>
      </c>
      <c r="AT55" t="s">
        <v>20</v>
      </c>
      <c r="AY55" t="s">
        <v>49</v>
      </c>
      <c r="BA55">
        <v>100</v>
      </c>
      <c r="BD55">
        <v>300</v>
      </c>
      <c r="BL55" t="s">
        <v>49</v>
      </c>
      <c r="BN55">
        <v>100</v>
      </c>
      <c r="BQ55">
        <v>300</v>
      </c>
      <c r="BX55" t="s">
        <v>49</v>
      </c>
      <c r="BY55">
        <v>10000</v>
      </c>
      <c r="BZ55">
        <v>100</v>
      </c>
      <c r="CA55">
        <v>0</v>
      </c>
      <c r="CB55">
        <v>0</v>
      </c>
      <c r="CC55">
        <v>100</v>
      </c>
      <c r="CD55">
        <v>0</v>
      </c>
      <c r="CE55">
        <v>0</v>
      </c>
      <c r="CF55">
        <v>0</v>
      </c>
      <c r="CG55">
        <v>0</v>
      </c>
      <c r="CH55">
        <v>0</v>
      </c>
      <c r="CJ55">
        <v>10000</v>
      </c>
      <c r="CK55">
        <v>100</v>
      </c>
      <c r="CL55">
        <v>0</v>
      </c>
      <c r="CM55">
        <v>0</v>
      </c>
      <c r="CN55">
        <v>100</v>
      </c>
      <c r="CO55">
        <v>0</v>
      </c>
      <c r="CP55">
        <v>0</v>
      </c>
      <c r="CQ55">
        <v>0</v>
      </c>
      <c r="CR55">
        <v>0</v>
      </c>
      <c r="CS55">
        <v>0</v>
      </c>
    </row>
    <row r="56" spans="1:97" x14ac:dyDescent="0.25">
      <c r="A56" t="s">
        <v>46</v>
      </c>
      <c r="C56" t="s">
        <v>46</v>
      </c>
      <c r="D56">
        <v>10000</v>
      </c>
      <c r="E56">
        <v>1000</v>
      </c>
      <c r="F56">
        <v>1000</v>
      </c>
      <c r="G56">
        <v>1000</v>
      </c>
      <c r="H56">
        <v>1000</v>
      </c>
      <c r="I56">
        <v>1000</v>
      </c>
      <c r="J56">
        <v>1000</v>
      </c>
      <c r="K56">
        <v>1000</v>
      </c>
      <c r="L56">
        <v>1000</v>
      </c>
      <c r="O56" t="s">
        <v>46</v>
      </c>
      <c r="P56">
        <v>10000</v>
      </c>
      <c r="Q56">
        <v>1000</v>
      </c>
      <c r="R56">
        <v>1000</v>
      </c>
      <c r="S56">
        <v>1000</v>
      </c>
      <c r="T56">
        <v>1000</v>
      </c>
      <c r="U56">
        <v>1000</v>
      </c>
      <c r="V56">
        <v>100</v>
      </c>
      <c r="W56">
        <v>1000</v>
      </c>
      <c r="X56">
        <v>1000</v>
      </c>
      <c r="AA56" t="s">
        <v>46</v>
      </c>
      <c r="AB56">
        <v>10000</v>
      </c>
      <c r="AC56">
        <v>1000</v>
      </c>
      <c r="AD56">
        <v>1000</v>
      </c>
      <c r="AE56">
        <v>1000</v>
      </c>
      <c r="AF56">
        <v>1000</v>
      </c>
      <c r="AG56">
        <v>1000</v>
      </c>
      <c r="AH56">
        <v>100</v>
      </c>
      <c r="AI56">
        <v>1000</v>
      </c>
      <c r="AJ56">
        <v>1000</v>
      </c>
      <c r="AM56" t="s">
        <v>46</v>
      </c>
      <c r="AN56">
        <v>10000</v>
      </c>
      <c r="AO56">
        <v>1000</v>
      </c>
      <c r="AP56">
        <v>1000</v>
      </c>
      <c r="AQ56">
        <v>1000</v>
      </c>
      <c r="AR56">
        <v>1000</v>
      </c>
      <c r="AS56">
        <v>1000</v>
      </c>
      <c r="AT56">
        <v>100</v>
      </c>
      <c r="AU56">
        <v>100</v>
      </c>
      <c r="AV56">
        <v>1000</v>
      </c>
      <c r="AY56" t="s">
        <v>46</v>
      </c>
      <c r="AZ56">
        <v>1000</v>
      </c>
      <c r="BA56">
        <v>1000</v>
      </c>
      <c r="BB56">
        <v>1000</v>
      </c>
      <c r="BC56">
        <v>1000</v>
      </c>
      <c r="BD56">
        <v>1000</v>
      </c>
      <c r="BE56">
        <v>1000</v>
      </c>
      <c r="BG56">
        <v>1000</v>
      </c>
      <c r="BH56">
        <v>1000</v>
      </c>
      <c r="BL56" t="s">
        <v>46</v>
      </c>
      <c r="BM56">
        <v>1000</v>
      </c>
      <c r="BN56">
        <v>1000</v>
      </c>
      <c r="BO56">
        <v>1000</v>
      </c>
      <c r="BP56">
        <v>1000</v>
      </c>
      <c r="BQ56">
        <v>1000</v>
      </c>
      <c r="BR56">
        <v>1000</v>
      </c>
      <c r="BT56">
        <v>1000</v>
      </c>
      <c r="BU56">
        <v>1000</v>
      </c>
      <c r="BX56" t="s">
        <v>46</v>
      </c>
      <c r="BY56">
        <v>1000</v>
      </c>
      <c r="BZ56">
        <v>0</v>
      </c>
      <c r="CA56">
        <v>1000</v>
      </c>
      <c r="CB56">
        <v>1000</v>
      </c>
      <c r="CC56">
        <v>1000</v>
      </c>
      <c r="CD56">
        <v>1000</v>
      </c>
      <c r="CE56">
        <v>0</v>
      </c>
      <c r="CF56">
        <v>1000</v>
      </c>
      <c r="CG56">
        <v>1000</v>
      </c>
      <c r="CH56">
        <v>0</v>
      </c>
      <c r="CJ56">
        <v>1000</v>
      </c>
      <c r="CK56">
        <v>1000</v>
      </c>
      <c r="CL56">
        <v>1000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</row>
    <row r="57" spans="1:97" x14ac:dyDescent="0.25">
      <c r="A57" t="s">
        <v>81</v>
      </c>
      <c r="C57" t="s">
        <v>81</v>
      </c>
      <c r="D57">
        <v>1700</v>
      </c>
      <c r="E57">
        <v>800</v>
      </c>
      <c r="F57">
        <v>200</v>
      </c>
      <c r="G57">
        <v>100000</v>
      </c>
      <c r="H57">
        <v>110</v>
      </c>
      <c r="I57">
        <v>100</v>
      </c>
      <c r="J57">
        <v>250</v>
      </c>
      <c r="K57">
        <v>250</v>
      </c>
      <c r="L57">
        <v>1000</v>
      </c>
      <c r="O57" t="s">
        <v>81</v>
      </c>
      <c r="P57">
        <v>1700</v>
      </c>
      <c r="Q57">
        <v>800</v>
      </c>
      <c r="R57">
        <v>200</v>
      </c>
      <c r="S57">
        <v>100000</v>
      </c>
      <c r="T57">
        <v>110</v>
      </c>
      <c r="U57">
        <v>100</v>
      </c>
      <c r="V57">
        <v>250</v>
      </c>
      <c r="W57">
        <v>250</v>
      </c>
      <c r="X57">
        <v>1000</v>
      </c>
      <c r="AA57" t="s">
        <v>81</v>
      </c>
      <c r="AB57">
        <v>1700</v>
      </c>
      <c r="AC57">
        <v>800</v>
      </c>
      <c r="AD57">
        <v>200</v>
      </c>
      <c r="AE57">
        <v>100000</v>
      </c>
      <c r="AF57">
        <v>110</v>
      </c>
      <c r="AG57">
        <v>100</v>
      </c>
      <c r="AH57">
        <v>250</v>
      </c>
      <c r="AI57">
        <v>250</v>
      </c>
      <c r="AJ57">
        <v>1000</v>
      </c>
      <c r="AM57" t="s">
        <v>55</v>
      </c>
      <c r="AN57">
        <v>3000</v>
      </c>
      <c r="AO57">
        <v>700</v>
      </c>
      <c r="AP57">
        <v>130</v>
      </c>
      <c r="AQ57">
        <v>100000</v>
      </c>
      <c r="AR57">
        <v>110</v>
      </c>
      <c r="AS57">
        <v>100</v>
      </c>
      <c r="AT57">
        <v>130</v>
      </c>
      <c r="AU57">
        <v>130</v>
      </c>
      <c r="AV57">
        <v>10000</v>
      </c>
      <c r="AY57" t="s">
        <v>55</v>
      </c>
      <c r="AZ57">
        <v>1000</v>
      </c>
      <c r="BA57">
        <v>1000</v>
      </c>
      <c r="BB57">
        <v>1000</v>
      </c>
      <c r="BD57">
        <v>1000</v>
      </c>
      <c r="BE57">
        <v>1000</v>
      </c>
      <c r="BH57">
        <v>1000</v>
      </c>
      <c r="BL57" t="s">
        <v>55</v>
      </c>
      <c r="BM57">
        <v>1000</v>
      </c>
      <c r="BN57">
        <v>1000</v>
      </c>
      <c r="BO57">
        <v>1000</v>
      </c>
      <c r="BQ57">
        <v>1000</v>
      </c>
      <c r="BR57">
        <v>1000</v>
      </c>
      <c r="BU57">
        <v>1000</v>
      </c>
      <c r="BX57" t="s">
        <v>55</v>
      </c>
      <c r="BY57">
        <v>1000</v>
      </c>
      <c r="BZ57">
        <v>1000</v>
      </c>
      <c r="CA57">
        <v>1000</v>
      </c>
      <c r="CB57">
        <v>0</v>
      </c>
      <c r="CC57">
        <v>1000</v>
      </c>
      <c r="CD57">
        <v>0</v>
      </c>
      <c r="CE57">
        <v>0</v>
      </c>
      <c r="CF57">
        <v>0</v>
      </c>
      <c r="CG57">
        <v>0</v>
      </c>
      <c r="CH57">
        <v>0</v>
      </c>
      <c r="CJ57" t="s">
        <v>20</v>
      </c>
      <c r="CK57" t="s">
        <v>20</v>
      </c>
      <c r="CL57" t="s">
        <v>20</v>
      </c>
      <c r="CM57" t="s">
        <v>20</v>
      </c>
      <c r="CN57" t="s">
        <v>20</v>
      </c>
      <c r="CO57" t="s">
        <v>20</v>
      </c>
      <c r="CP57" t="s">
        <v>20</v>
      </c>
      <c r="CQ57" t="s">
        <v>20</v>
      </c>
      <c r="CR57" t="s">
        <v>20</v>
      </c>
      <c r="CS57" t="s">
        <v>20</v>
      </c>
    </row>
    <row r="58" spans="1:97" x14ac:dyDescent="0.25">
      <c r="A58" t="s">
        <v>55</v>
      </c>
      <c r="C58" t="s">
        <v>55</v>
      </c>
      <c r="D58">
        <v>1000</v>
      </c>
      <c r="E58">
        <v>1000</v>
      </c>
      <c r="H58">
        <v>1000</v>
      </c>
      <c r="I58">
        <v>1000</v>
      </c>
      <c r="K58">
        <v>1000</v>
      </c>
      <c r="O58" t="s">
        <v>55</v>
      </c>
      <c r="P58">
        <v>1000</v>
      </c>
      <c r="Q58">
        <v>1000</v>
      </c>
      <c r="T58">
        <v>1000</v>
      </c>
      <c r="U58">
        <v>1000</v>
      </c>
      <c r="AA58" t="s">
        <v>55</v>
      </c>
      <c r="AM58" t="s">
        <v>50</v>
      </c>
      <c r="AN58">
        <v>1000</v>
      </c>
      <c r="AO58">
        <v>1000</v>
      </c>
      <c r="AR58">
        <v>1000</v>
      </c>
      <c r="AS58">
        <v>1000</v>
      </c>
      <c r="AT58" t="s">
        <v>20</v>
      </c>
      <c r="AY58" t="s">
        <v>50</v>
      </c>
      <c r="AZ58">
        <v>1024</v>
      </c>
      <c r="BA58">
        <v>1024</v>
      </c>
      <c r="BB58">
        <v>100</v>
      </c>
      <c r="BD58">
        <v>100</v>
      </c>
      <c r="BE58">
        <v>100</v>
      </c>
      <c r="BF58">
        <v>50</v>
      </c>
      <c r="BG58">
        <v>100</v>
      </c>
      <c r="BH58">
        <v>100</v>
      </c>
      <c r="BI58">
        <v>100</v>
      </c>
      <c r="BL58" t="s">
        <v>50</v>
      </c>
      <c r="BM58">
        <v>1024</v>
      </c>
      <c r="BN58">
        <v>1024</v>
      </c>
      <c r="BO58">
        <v>100</v>
      </c>
      <c r="BQ58">
        <v>100</v>
      </c>
      <c r="BR58">
        <v>100</v>
      </c>
      <c r="BS58">
        <v>50</v>
      </c>
      <c r="BT58">
        <v>100</v>
      </c>
      <c r="BU58">
        <v>100</v>
      </c>
      <c r="BV58">
        <v>100</v>
      </c>
      <c r="BX58" t="s">
        <v>50</v>
      </c>
      <c r="BY58">
        <v>1024</v>
      </c>
      <c r="BZ58">
        <v>100</v>
      </c>
      <c r="CA58">
        <v>100</v>
      </c>
      <c r="CB58">
        <v>0</v>
      </c>
      <c r="CC58">
        <v>100</v>
      </c>
      <c r="CD58">
        <v>100</v>
      </c>
      <c r="CE58">
        <v>50</v>
      </c>
      <c r="CF58">
        <v>100</v>
      </c>
      <c r="CG58">
        <v>100</v>
      </c>
      <c r="CH58">
        <v>100</v>
      </c>
      <c r="CJ58">
        <v>1024</v>
      </c>
      <c r="CK58">
        <v>100</v>
      </c>
      <c r="CL58">
        <v>100</v>
      </c>
      <c r="CM58">
        <v>0</v>
      </c>
      <c r="CN58">
        <v>100</v>
      </c>
      <c r="CO58">
        <v>100</v>
      </c>
      <c r="CP58">
        <v>50</v>
      </c>
      <c r="CQ58">
        <v>50</v>
      </c>
      <c r="CR58">
        <v>100</v>
      </c>
      <c r="CS58">
        <v>100</v>
      </c>
    </row>
    <row r="59" spans="1:97" x14ac:dyDescent="0.25">
      <c r="A59" t="s">
        <v>50</v>
      </c>
      <c r="C59" t="s">
        <v>50</v>
      </c>
      <c r="D59">
        <v>1024</v>
      </c>
      <c r="E59">
        <v>20480</v>
      </c>
      <c r="F59">
        <v>100</v>
      </c>
      <c r="H59">
        <v>100</v>
      </c>
      <c r="I59">
        <v>100</v>
      </c>
      <c r="J59">
        <v>100</v>
      </c>
      <c r="K59">
        <v>100</v>
      </c>
      <c r="L59">
        <v>100</v>
      </c>
      <c r="M59">
        <v>100</v>
      </c>
      <c r="O59" t="s">
        <v>50</v>
      </c>
      <c r="P59">
        <v>1024</v>
      </c>
      <c r="Q59">
        <v>20480</v>
      </c>
      <c r="R59">
        <v>100</v>
      </c>
      <c r="T59">
        <v>100</v>
      </c>
      <c r="U59">
        <v>100</v>
      </c>
      <c r="V59">
        <v>100</v>
      </c>
      <c r="W59">
        <v>100</v>
      </c>
      <c r="X59">
        <v>100</v>
      </c>
      <c r="Y59">
        <v>100</v>
      </c>
      <c r="AA59" t="s">
        <v>50</v>
      </c>
      <c r="AB59">
        <v>1024</v>
      </c>
      <c r="AC59">
        <v>20480</v>
      </c>
      <c r="AD59">
        <v>100</v>
      </c>
      <c r="AF59">
        <v>100</v>
      </c>
      <c r="AG59">
        <v>100</v>
      </c>
      <c r="AH59">
        <v>100</v>
      </c>
      <c r="AI59">
        <v>100</v>
      </c>
      <c r="AJ59">
        <v>100</v>
      </c>
      <c r="AK59">
        <v>100</v>
      </c>
      <c r="AM59" t="s">
        <v>57</v>
      </c>
      <c r="AN59">
        <v>1024</v>
      </c>
      <c r="AO59">
        <v>1024</v>
      </c>
      <c r="AP59">
        <v>100</v>
      </c>
      <c r="AR59">
        <v>100</v>
      </c>
      <c r="AS59">
        <v>100</v>
      </c>
      <c r="AT59" t="s">
        <v>20</v>
      </c>
      <c r="AU59">
        <v>100</v>
      </c>
      <c r="AV59">
        <v>100</v>
      </c>
      <c r="AW59">
        <v>100</v>
      </c>
      <c r="AY59" t="s">
        <v>57</v>
      </c>
      <c r="AZ59">
        <v>30</v>
      </c>
      <c r="BL59" t="s">
        <v>57</v>
      </c>
      <c r="BM59">
        <v>30</v>
      </c>
      <c r="BX59" t="s">
        <v>57</v>
      </c>
      <c r="BY59">
        <v>10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J59">
        <v>10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</row>
    <row r="60" spans="1:97" x14ac:dyDescent="0.25">
      <c r="A60" t="s">
        <v>57</v>
      </c>
      <c r="C60" t="s">
        <v>57</v>
      </c>
      <c r="D60">
        <v>100</v>
      </c>
      <c r="O60" t="s">
        <v>57</v>
      </c>
      <c r="P60">
        <v>30</v>
      </c>
      <c r="AA60" t="s">
        <v>57</v>
      </c>
      <c r="AB60">
        <v>30</v>
      </c>
      <c r="AM60" t="s">
        <v>29</v>
      </c>
      <c r="AN60">
        <v>30</v>
      </c>
      <c r="AT60" t="s">
        <v>20</v>
      </c>
      <c r="AY60" t="s">
        <v>29</v>
      </c>
      <c r="AZ60">
        <v>100</v>
      </c>
      <c r="BA60">
        <v>100</v>
      </c>
      <c r="BB60">
        <v>100</v>
      </c>
      <c r="BD60">
        <v>100</v>
      </c>
      <c r="BH60">
        <v>100</v>
      </c>
      <c r="BL60" t="s">
        <v>29</v>
      </c>
      <c r="BM60">
        <v>100</v>
      </c>
      <c r="BN60">
        <v>100</v>
      </c>
      <c r="BO60">
        <v>100</v>
      </c>
      <c r="BQ60">
        <v>100</v>
      </c>
      <c r="BU60">
        <v>100</v>
      </c>
      <c r="BX60" t="s">
        <v>29</v>
      </c>
      <c r="BY60">
        <v>100</v>
      </c>
      <c r="BZ60">
        <v>100</v>
      </c>
      <c r="CA60">
        <v>100</v>
      </c>
      <c r="CB60">
        <v>0</v>
      </c>
      <c r="CC60">
        <v>100</v>
      </c>
      <c r="CD60">
        <v>0</v>
      </c>
      <c r="CE60">
        <v>0</v>
      </c>
      <c r="CF60">
        <v>0</v>
      </c>
      <c r="CG60">
        <v>100</v>
      </c>
      <c r="CH60">
        <v>0</v>
      </c>
      <c r="CJ60">
        <v>100</v>
      </c>
      <c r="CK60">
        <v>100</v>
      </c>
      <c r="CL60">
        <v>100</v>
      </c>
      <c r="CM60">
        <v>0</v>
      </c>
      <c r="CN60">
        <v>100</v>
      </c>
      <c r="CO60">
        <v>0</v>
      </c>
      <c r="CP60">
        <v>0</v>
      </c>
      <c r="CQ60">
        <v>0</v>
      </c>
      <c r="CR60">
        <v>0</v>
      </c>
      <c r="CS60">
        <v>0</v>
      </c>
    </row>
    <row r="61" spans="1:97" x14ac:dyDescent="0.25">
      <c r="A61" t="s">
        <v>29</v>
      </c>
      <c r="C61" t="s">
        <v>29</v>
      </c>
      <c r="D61">
        <v>100</v>
      </c>
      <c r="E61">
        <v>100</v>
      </c>
      <c r="F61">
        <v>100</v>
      </c>
      <c r="H61">
        <v>100</v>
      </c>
      <c r="L61">
        <v>100</v>
      </c>
      <c r="O61" t="s">
        <v>29</v>
      </c>
      <c r="P61">
        <v>100</v>
      </c>
      <c r="Q61">
        <v>100</v>
      </c>
      <c r="R61">
        <v>100</v>
      </c>
      <c r="T61">
        <v>100</v>
      </c>
      <c r="X61">
        <v>100</v>
      </c>
      <c r="AA61" t="s">
        <v>29</v>
      </c>
      <c r="AB61">
        <v>100</v>
      </c>
      <c r="AC61">
        <v>100</v>
      </c>
      <c r="AD61">
        <v>100</v>
      </c>
      <c r="AF61">
        <v>100</v>
      </c>
      <c r="AJ61">
        <v>100</v>
      </c>
      <c r="AM61" t="s">
        <v>81</v>
      </c>
      <c r="AN61">
        <v>100</v>
      </c>
      <c r="AO61">
        <v>100</v>
      </c>
      <c r="AP61">
        <v>100</v>
      </c>
      <c r="AR61">
        <v>100</v>
      </c>
      <c r="AT61" t="s">
        <v>20</v>
      </c>
      <c r="AV61">
        <v>100</v>
      </c>
      <c r="AY61" t="s">
        <v>81</v>
      </c>
      <c r="AZ61">
        <v>10000</v>
      </c>
      <c r="BA61">
        <v>100</v>
      </c>
      <c r="BB61">
        <v>100</v>
      </c>
      <c r="BC61">
        <v>100000</v>
      </c>
      <c r="BF61">
        <v>100</v>
      </c>
      <c r="BH61">
        <v>10000</v>
      </c>
      <c r="BL61" t="s">
        <v>81</v>
      </c>
      <c r="BM61">
        <v>10000</v>
      </c>
      <c r="BN61">
        <v>100</v>
      </c>
      <c r="BO61">
        <v>100</v>
      </c>
      <c r="BP61">
        <v>100000</v>
      </c>
      <c r="BS61">
        <v>100</v>
      </c>
      <c r="BU61">
        <v>10000</v>
      </c>
      <c r="BX61" t="s">
        <v>82</v>
      </c>
      <c r="BY61">
        <v>1000</v>
      </c>
      <c r="BZ61">
        <v>100</v>
      </c>
      <c r="CA61">
        <v>100</v>
      </c>
      <c r="CB61">
        <v>100000</v>
      </c>
      <c r="CC61">
        <v>30</v>
      </c>
      <c r="CD61">
        <v>10</v>
      </c>
      <c r="CE61">
        <v>40</v>
      </c>
      <c r="CF61">
        <v>100</v>
      </c>
      <c r="CG61">
        <v>100</v>
      </c>
      <c r="CH61">
        <v>0</v>
      </c>
      <c r="CJ61">
        <v>1000</v>
      </c>
      <c r="CK61">
        <v>100</v>
      </c>
      <c r="CL61">
        <v>100</v>
      </c>
      <c r="CM61">
        <v>100000</v>
      </c>
      <c r="CN61">
        <v>30</v>
      </c>
      <c r="CO61">
        <v>10</v>
      </c>
      <c r="CP61">
        <v>10</v>
      </c>
      <c r="CQ61">
        <v>10</v>
      </c>
      <c r="CR61">
        <v>10</v>
      </c>
      <c r="CS61">
        <v>0</v>
      </c>
    </row>
    <row r="62" spans="1:97" x14ac:dyDescent="0.25">
      <c r="A62" t="s">
        <v>61</v>
      </c>
      <c r="C62" t="s">
        <v>61</v>
      </c>
      <c r="D62">
        <v>10000</v>
      </c>
      <c r="E62">
        <v>1000</v>
      </c>
      <c r="F62">
        <v>1000</v>
      </c>
      <c r="G62">
        <v>1000</v>
      </c>
      <c r="H62">
        <v>1000</v>
      </c>
      <c r="I62">
        <v>1000</v>
      </c>
      <c r="J62">
        <v>1000</v>
      </c>
      <c r="K62">
        <v>1000</v>
      </c>
      <c r="L62">
        <v>1000</v>
      </c>
      <c r="M62">
        <v>1000</v>
      </c>
      <c r="O62" t="s">
        <v>61</v>
      </c>
      <c r="P62">
        <v>10000</v>
      </c>
      <c r="Q62">
        <v>1000</v>
      </c>
      <c r="R62">
        <v>1000</v>
      </c>
      <c r="S62">
        <v>1000</v>
      </c>
      <c r="T62">
        <v>1000</v>
      </c>
      <c r="U62">
        <v>1000</v>
      </c>
      <c r="V62">
        <v>1000</v>
      </c>
      <c r="W62">
        <v>1000</v>
      </c>
      <c r="X62">
        <v>100</v>
      </c>
      <c r="Y62">
        <v>10</v>
      </c>
      <c r="AA62" t="s">
        <v>61</v>
      </c>
      <c r="AB62">
        <v>1000</v>
      </c>
      <c r="AC62">
        <v>1000</v>
      </c>
      <c r="AD62">
        <v>10</v>
      </c>
      <c r="AE62">
        <v>10</v>
      </c>
      <c r="AF62">
        <v>10</v>
      </c>
      <c r="AG62">
        <v>10</v>
      </c>
      <c r="AH62">
        <v>10</v>
      </c>
      <c r="AI62">
        <v>10</v>
      </c>
      <c r="AJ62">
        <v>10</v>
      </c>
      <c r="AK62">
        <v>10</v>
      </c>
      <c r="AM62" t="s">
        <v>61</v>
      </c>
      <c r="AN62">
        <v>1000</v>
      </c>
      <c r="AO62">
        <v>1000</v>
      </c>
      <c r="AP62">
        <v>10</v>
      </c>
      <c r="AQ62">
        <v>10</v>
      </c>
      <c r="AR62">
        <v>10</v>
      </c>
      <c r="AS62">
        <v>10</v>
      </c>
      <c r="AT62">
        <v>10</v>
      </c>
      <c r="AU62">
        <v>10</v>
      </c>
      <c r="AV62">
        <v>10</v>
      </c>
      <c r="AW62">
        <v>10</v>
      </c>
      <c r="AY62" t="s">
        <v>61</v>
      </c>
      <c r="AZ62">
        <v>1000</v>
      </c>
      <c r="BA62">
        <v>1000</v>
      </c>
      <c r="BB62">
        <v>10</v>
      </c>
      <c r="BC62">
        <v>10</v>
      </c>
      <c r="BD62">
        <v>10</v>
      </c>
      <c r="BE62">
        <v>10</v>
      </c>
      <c r="BF62">
        <v>10</v>
      </c>
      <c r="BG62">
        <v>10</v>
      </c>
      <c r="BH62">
        <v>10</v>
      </c>
      <c r="BI62">
        <v>10</v>
      </c>
      <c r="BL62" t="s">
        <v>61</v>
      </c>
      <c r="BM62">
        <v>1000</v>
      </c>
      <c r="BN62">
        <v>1000</v>
      </c>
      <c r="BO62">
        <v>10</v>
      </c>
      <c r="BP62">
        <v>10</v>
      </c>
      <c r="BQ62">
        <v>10</v>
      </c>
      <c r="BR62">
        <v>10</v>
      </c>
      <c r="BS62">
        <v>10</v>
      </c>
      <c r="BT62">
        <v>10</v>
      </c>
      <c r="BU62">
        <v>10</v>
      </c>
      <c r="BV62">
        <v>10</v>
      </c>
      <c r="BX62" t="s">
        <v>61</v>
      </c>
      <c r="BY62">
        <v>1000</v>
      </c>
      <c r="BZ62">
        <v>1000</v>
      </c>
      <c r="CA62">
        <v>10</v>
      </c>
      <c r="CB62">
        <v>10</v>
      </c>
      <c r="CC62">
        <v>10</v>
      </c>
      <c r="CD62">
        <v>10</v>
      </c>
      <c r="CE62">
        <v>10</v>
      </c>
      <c r="CF62">
        <v>10</v>
      </c>
      <c r="CG62">
        <v>10</v>
      </c>
      <c r="CH62">
        <v>10</v>
      </c>
      <c r="CJ62">
        <v>1000</v>
      </c>
      <c r="CK62">
        <v>1000</v>
      </c>
      <c r="CL62">
        <v>10</v>
      </c>
      <c r="CM62">
        <v>10</v>
      </c>
      <c r="CN62">
        <v>10</v>
      </c>
      <c r="CO62">
        <v>10</v>
      </c>
      <c r="CP62">
        <v>10</v>
      </c>
      <c r="CQ62">
        <v>10</v>
      </c>
      <c r="CR62">
        <v>10</v>
      </c>
      <c r="CS62">
        <v>10</v>
      </c>
    </row>
    <row r="63" spans="1:97" x14ac:dyDescent="0.25">
      <c r="A63" t="s">
        <v>38</v>
      </c>
      <c r="C63" t="s">
        <v>38</v>
      </c>
      <c r="O63" t="s">
        <v>38</v>
      </c>
      <c r="P63">
        <v>10000</v>
      </c>
      <c r="Q63">
        <v>10000</v>
      </c>
      <c r="V63">
        <v>1000</v>
      </c>
      <c r="AA63" t="s">
        <v>38</v>
      </c>
      <c r="AB63">
        <v>10000</v>
      </c>
      <c r="AC63">
        <v>10000</v>
      </c>
      <c r="AH63">
        <v>1000</v>
      </c>
      <c r="AM63" t="s">
        <v>38</v>
      </c>
      <c r="AN63">
        <v>10000</v>
      </c>
      <c r="AO63">
        <v>10000</v>
      </c>
      <c r="AT63">
        <v>1000</v>
      </c>
      <c r="AU63">
        <v>1000</v>
      </c>
      <c r="AY63" t="s">
        <v>38</v>
      </c>
      <c r="BG63">
        <v>100</v>
      </c>
      <c r="BL63" t="s">
        <v>38</v>
      </c>
      <c r="BT63">
        <v>100</v>
      </c>
      <c r="BX63" t="s">
        <v>38</v>
      </c>
      <c r="BY63">
        <v>10000</v>
      </c>
      <c r="BZ63">
        <v>1000</v>
      </c>
      <c r="CA63">
        <v>1000</v>
      </c>
      <c r="CB63">
        <v>1000</v>
      </c>
      <c r="CC63">
        <v>1000</v>
      </c>
      <c r="CD63">
        <v>1000</v>
      </c>
      <c r="CE63">
        <v>100</v>
      </c>
      <c r="CF63">
        <v>100</v>
      </c>
      <c r="CG63">
        <v>1000</v>
      </c>
      <c r="CH63">
        <v>0</v>
      </c>
      <c r="CJ63">
        <v>10000</v>
      </c>
      <c r="CK63">
        <v>1000</v>
      </c>
      <c r="CL63">
        <v>1000</v>
      </c>
      <c r="CM63">
        <v>1000</v>
      </c>
      <c r="CN63">
        <v>1000</v>
      </c>
      <c r="CO63">
        <v>1000</v>
      </c>
      <c r="CP63">
        <v>100</v>
      </c>
      <c r="CQ63">
        <v>1000</v>
      </c>
      <c r="CR63">
        <v>1000</v>
      </c>
      <c r="CS63">
        <v>0</v>
      </c>
    </row>
    <row r="64" spans="1:97" x14ac:dyDescent="0.25">
      <c r="A64" t="s">
        <v>27</v>
      </c>
      <c r="C64" t="s">
        <v>27</v>
      </c>
      <c r="D64">
        <v>1000</v>
      </c>
      <c r="E64">
        <v>1000</v>
      </c>
      <c r="F64">
        <v>100</v>
      </c>
      <c r="H64">
        <v>100</v>
      </c>
      <c r="I64">
        <v>100</v>
      </c>
      <c r="K64">
        <v>1000</v>
      </c>
      <c r="L64">
        <v>1000</v>
      </c>
      <c r="M64">
        <v>1000</v>
      </c>
      <c r="O64" t="s">
        <v>27</v>
      </c>
      <c r="P64">
        <v>1000</v>
      </c>
      <c r="Q64">
        <v>1000</v>
      </c>
      <c r="R64">
        <v>100</v>
      </c>
      <c r="T64">
        <v>100</v>
      </c>
      <c r="U64">
        <v>100</v>
      </c>
      <c r="W64">
        <v>1000</v>
      </c>
      <c r="AA64" t="s">
        <v>27</v>
      </c>
      <c r="AB64">
        <v>1000</v>
      </c>
      <c r="AC64">
        <v>1000</v>
      </c>
      <c r="AD64">
        <v>100</v>
      </c>
      <c r="AF64">
        <v>100</v>
      </c>
      <c r="AG64">
        <v>100</v>
      </c>
      <c r="AI64">
        <v>1000</v>
      </c>
      <c r="AM64" t="s">
        <v>27</v>
      </c>
      <c r="AN64">
        <v>1000</v>
      </c>
      <c r="AO64">
        <v>1000</v>
      </c>
      <c r="AP64">
        <v>100</v>
      </c>
      <c r="AR64">
        <v>100</v>
      </c>
      <c r="AS64">
        <v>100</v>
      </c>
      <c r="AT64" t="s">
        <v>20</v>
      </c>
      <c r="AV64">
        <v>1000</v>
      </c>
      <c r="AY64" t="s">
        <v>27</v>
      </c>
      <c r="AZ64">
        <v>1000</v>
      </c>
      <c r="BA64">
        <v>1000</v>
      </c>
      <c r="BB64">
        <v>100</v>
      </c>
      <c r="BD64">
        <v>100</v>
      </c>
      <c r="BE64">
        <v>100</v>
      </c>
      <c r="BG64">
        <v>1000</v>
      </c>
      <c r="BH64">
        <v>1000</v>
      </c>
      <c r="BL64" t="s">
        <v>27</v>
      </c>
      <c r="BM64">
        <v>1000</v>
      </c>
      <c r="BN64">
        <v>1000</v>
      </c>
      <c r="BO64">
        <v>100</v>
      </c>
      <c r="BQ64">
        <v>100</v>
      </c>
      <c r="BR64">
        <v>100</v>
      </c>
      <c r="BT64">
        <v>1000</v>
      </c>
      <c r="BU64">
        <v>1000</v>
      </c>
      <c r="BX64" t="s">
        <v>27</v>
      </c>
      <c r="BY64">
        <v>1000</v>
      </c>
      <c r="BZ64">
        <v>1000</v>
      </c>
      <c r="CA64">
        <v>100</v>
      </c>
      <c r="CB64">
        <v>0</v>
      </c>
      <c r="CC64">
        <v>100</v>
      </c>
      <c r="CD64">
        <v>100</v>
      </c>
      <c r="CE64">
        <v>0</v>
      </c>
      <c r="CF64">
        <v>1000</v>
      </c>
      <c r="CG64">
        <v>1000</v>
      </c>
      <c r="CH64">
        <v>0</v>
      </c>
      <c r="CJ64">
        <v>1000</v>
      </c>
      <c r="CK64">
        <v>1000</v>
      </c>
      <c r="CL64">
        <v>100</v>
      </c>
      <c r="CM64">
        <v>0</v>
      </c>
      <c r="CN64">
        <v>100</v>
      </c>
      <c r="CO64">
        <v>100</v>
      </c>
      <c r="CP64">
        <v>0</v>
      </c>
      <c r="CQ64">
        <v>1000</v>
      </c>
      <c r="CR64">
        <v>1000</v>
      </c>
      <c r="CS64">
        <v>0</v>
      </c>
    </row>
    <row r="65" spans="1:97" x14ac:dyDescent="0.25">
      <c r="A65" t="s">
        <v>41</v>
      </c>
      <c r="C65" t="s">
        <v>41</v>
      </c>
      <c r="O65" t="s">
        <v>41</v>
      </c>
      <c r="P65">
        <v>1000</v>
      </c>
      <c r="Q65">
        <v>1000</v>
      </c>
      <c r="R65">
        <v>100</v>
      </c>
      <c r="T65">
        <v>100</v>
      </c>
      <c r="U65">
        <v>100</v>
      </c>
      <c r="W65">
        <v>100</v>
      </c>
      <c r="X65">
        <v>100</v>
      </c>
      <c r="Y65">
        <v>100</v>
      </c>
      <c r="AA65" t="s">
        <v>41</v>
      </c>
      <c r="AB65">
        <v>1000</v>
      </c>
      <c r="AC65">
        <v>1000</v>
      </c>
      <c r="AD65">
        <v>100</v>
      </c>
      <c r="AF65">
        <v>100</v>
      </c>
      <c r="AG65">
        <v>100</v>
      </c>
      <c r="AI65">
        <v>100</v>
      </c>
      <c r="AJ65">
        <v>100</v>
      </c>
      <c r="AK65">
        <v>100</v>
      </c>
      <c r="AM65" t="s">
        <v>41</v>
      </c>
      <c r="AN65">
        <v>1000</v>
      </c>
      <c r="AO65">
        <v>1000</v>
      </c>
      <c r="AP65">
        <v>100</v>
      </c>
      <c r="AR65">
        <v>100</v>
      </c>
      <c r="AS65">
        <v>100</v>
      </c>
      <c r="AT65">
        <v>0</v>
      </c>
      <c r="AV65">
        <v>100</v>
      </c>
      <c r="AW65">
        <v>100</v>
      </c>
      <c r="AY65" t="s">
        <v>41</v>
      </c>
      <c r="AZ65">
        <v>1000</v>
      </c>
      <c r="BA65">
        <v>1000</v>
      </c>
      <c r="BB65">
        <v>1000</v>
      </c>
      <c r="BD65">
        <v>100</v>
      </c>
      <c r="BE65">
        <v>100</v>
      </c>
      <c r="BH65">
        <v>100</v>
      </c>
      <c r="BI65">
        <v>100</v>
      </c>
      <c r="BL65" t="s">
        <v>41</v>
      </c>
      <c r="BM65">
        <v>1000</v>
      </c>
      <c r="BN65">
        <v>1000</v>
      </c>
      <c r="BO65">
        <v>1000</v>
      </c>
      <c r="BQ65">
        <v>100</v>
      </c>
      <c r="BR65">
        <v>100</v>
      </c>
      <c r="BU65">
        <v>100</v>
      </c>
      <c r="BV65">
        <v>100</v>
      </c>
      <c r="BX65" t="s">
        <v>41</v>
      </c>
      <c r="BY65">
        <v>1000</v>
      </c>
      <c r="BZ65">
        <v>1000</v>
      </c>
      <c r="CA65">
        <v>1000</v>
      </c>
      <c r="CB65">
        <v>0</v>
      </c>
      <c r="CC65">
        <v>100</v>
      </c>
      <c r="CD65">
        <v>100</v>
      </c>
      <c r="CE65">
        <v>0</v>
      </c>
      <c r="CF65">
        <v>100</v>
      </c>
      <c r="CG65">
        <v>100</v>
      </c>
      <c r="CH65">
        <v>100</v>
      </c>
      <c r="CJ65">
        <v>1000</v>
      </c>
      <c r="CK65">
        <v>1000</v>
      </c>
      <c r="CL65">
        <v>1000</v>
      </c>
      <c r="CM65">
        <v>0</v>
      </c>
      <c r="CN65">
        <v>100</v>
      </c>
      <c r="CO65">
        <v>100</v>
      </c>
      <c r="CP65">
        <v>0</v>
      </c>
      <c r="CQ65">
        <v>100</v>
      </c>
      <c r="CR65">
        <v>100</v>
      </c>
      <c r="CS65">
        <v>100</v>
      </c>
    </row>
    <row r="66" spans="1:97" x14ac:dyDescent="0.25">
      <c r="A66" t="s">
        <v>40</v>
      </c>
      <c r="C66" t="s">
        <v>40</v>
      </c>
      <c r="D66">
        <v>10000</v>
      </c>
      <c r="E66">
        <v>10000</v>
      </c>
      <c r="H66">
        <v>1000</v>
      </c>
      <c r="J66">
        <v>500</v>
      </c>
      <c r="K66">
        <v>10000</v>
      </c>
      <c r="L66">
        <v>1000</v>
      </c>
      <c r="O66" t="s">
        <v>40</v>
      </c>
      <c r="AA66" t="s">
        <v>40</v>
      </c>
      <c r="AB66">
        <v>1000</v>
      </c>
      <c r="AC66">
        <v>1000</v>
      </c>
      <c r="AD66">
        <v>1000</v>
      </c>
      <c r="AF66">
        <v>1000</v>
      </c>
      <c r="AH66">
        <v>1000</v>
      </c>
      <c r="AI66">
        <v>1000</v>
      </c>
      <c r="AJ66">
        <v>1000</v>
      </c>
      <c r="AM66" t="s">
        <v>40</v>
      </c>
      <c r="AN66">
        <v>1000</v>
      </c>
      <c r="AO66">
        <v>100</v>
      </c>
      <c r="AP66">
        <v>1000</v>
      </c>
      <c r="AR66">
        <v>100</v>
      </c>
      <c r="AT66">
        <v>100</v>
      </c>
      <c r="AU66">
        <v>100</v>
      </c>
      <c r="AV66">
        <v>100</v>
      </c>
      <c r="AY66" t="s">
        <v>40</v>
      </c>
      <c r="AZ66">
        <v>1000</v>
      </c>
      <c r="BA66">
        <v>100</v>
      </c>
      <c r="BB66">
        <v>1000</v>
      </c>
      <c r="BD66">
        <v>100</v>
      </c>
      <c r="BF66">
        <v>100</v>
      </c>
      <c r="BG66">
        <v>1000</v>
      </c>
      <c r="BH66">
        <v>100</v>
      </c>
      <c r="BL66" t="s">
        <v>40</v>
      </c>
      <c r="BM66">
        <v>1000</v>
      </c>
      <c r="BN66">
        <v>100</v>
      </c>
      <c r="BO66">
        <v>1000</v>
      </c>
      <c r="BQ66">
        <v>100</v>
      </c>
      <c r="BS66">
        <v>100</v>
      </c>
      <c r="BT66">
        <v>1000</v>
      </c>
      <c r="BU66">
        <v>100</v>
      </c>
      <c r="BX66" t="s">
        <v>40</v>
      </c>
      <c r="BY66">
        <v>1000</v>
      </c>
      <c r="BZ66">
        <v>1000</v>
      </c>
      <c r="CA66">
        <v>0</v>
      </c>
      <c r="CB66">
        <v>0</v>
      </c>
      <c r="CC66">
        <v>0</v>
      </c>
      <c r="CD66">
        <v>0</v>
      </c>
      <c r="CE66">
        <v>100</v>
      </c>
      <c r="CF66">
        <v>1000</v>
      </c>
      <c r="CG66">
        <v>1000</v>
      </c>
      <c r="CH66">
        <v>0</v>
      </c>
      <c r="CJ66">
        <v>1000</v>
      </c>
      <c r="CK66">
        <v>1000</v>
      </c>
      <c r="CL66">
        <v>0</v>
      </c>
      <c r="CM66">
        <v>0</v>
      </c>
      <c r="CN66">
        <v>0</v>
      </c>
      <c r="CO66">
        <v>0</v>
      </c>
      <c r="CP66">
        <v>100</v>
      </c>
      <c r="CQ66">
        <v>1000</v>
      </c>
      <c r="CR66">
        <v>1000</v>
      </c>
      <c r="CS66">
        <v>0</v>
      </c>
    </row>
    <row r="67" spans="1:97" x14ac:dyDescent="0.25">
      <c r="A67" t="s">
        <v>231</v>
      </c>
      <c r="C67" t="s">
        <v>58</v>
      </c>
      <c r="O67" t="s">
        <v>58</v>
      </c>
      <c r="AA67" t="s">
        <v>58</v>
      </c>
      <c r="AM67" t="s">
        <v>58</v>
      </c>
      <c r="AQ67" t="s">
        <v>20</v>
      </c>
      <c r="AT67" t="s">
        <v>20</v>
      </c>
      <c r="AU67" t="s">
        <v>20</v>
      </c>
      <c r="AV67" t="s">
        <v>20</v>
      </c>
      <c r="AY67" t="s">
        <v>58</v>
      </c>
      <c r="BL67" t="s">
        <v>58</v>
      </c>
    </row>
    <row r="68" spans="1:97" x14ac:dyDescent="0.25">
      <c r="A68" t="s">
        <v>23</v>
      </c>
      <c r="C68" t="s">
        <v>23</v>
      </c>
      <c r="D68">
        <v>1000</v>
      </c>
      <c r="E68">
        <v>1000</v>
      </c>
      <c r="F68">
        <v>100</v>
      </c>
      <c r="H68">
        <v>100</v>
      </c>
      <c r="J68">
        <v>2</v>
      </c>
      <c r="K68">
        <v>100</v>
      </c>
      <c r="L68">
        <v>100</v>
      </c>
      <c r="O68" t="s">
        <v>23</v>
      </c>
      <c r="P68">
        <v>1000</v>
      </c>
      <c r="Q68">
        <v>1000</v>
      </c>
      <c r="R68">
        <v>100</v>
      </c>
      <c r="T68">
        <v>100</v>
      </c>
      <c r="V68">
        <v>2</v>
      </c>
      <c r="W68">
        <v>100</v>
      </c>
      <c r="X68">
        <v>100</v>
      </c>
      <c r="AA68" t="s">
        <v>23</v>
      </c>
      <c r="AB68">
        <v>1000</v>
      </c>
      <c r="AC68">
        <v>1000</v>
      </c>
      <c r="AD68">
        <v>100</v>
      </c>
      <c r="AF68">
        <v>100</v>
      </c>
      <c r="AH68">
        <v>2</v>
      </c>
      <c r="AI68">
        <v>100</v>
      </c>
      <c r="AJ68">
        <v>100</v>
      </c>
      <c r="AM68" t="s">
        <v>23</v>
      </c>
      <c r="AN68">
        <v>1000</v>
      </c>
      <c r="AO68">
        <v>1000</v>
      </c>
      <c r="AP68">
        <v>100</v>
      </c>
      <c r="AQ68">
        <v>1000</v>
      </c>
      <c r="AR68">
        <v>100</v>
      </c>
      <c r="AT68">
        <v>2</v>
      </c>
      <c r="AU68">
        <v>2</v>
      </c>
      <c r="AV68">
        <v>100</v>
      </c>
      <c r="AY68" t="s">
        <v>23</v>
      </c>
      <c r="AZ68">
        <v>1000</v>
      </c>
      <c r="BA68">
        <v>1000</v>
      </c>
      <c r="BB68">
        <v>100</v>
      </c>
      <c r="BC68">
        <v>1000</v>
      </c>
      <c r="BD68">
        <v>100</v>
      </c>
      <c r="BF68">
        <v>2</v>
      </c>
      <c r="BG68">
        <v>100</v>
      </c>
      <c r="BH68">
        <v>100</v>
      </c>
      <c r="BL68" t="s">
        <v>23</v>
      </c>
      <c r="BM68">
        <v>1000</v>
      </c>
      <c r="BN68">
        <v>1000</v>
      </c>
      <c r="BO68">
        <v>100</v>
      </c>
      <c r="BP68">
        <v>1000</v>
      </c>
      <c r="BQ68">
        <v>100</v>
      </c>
      <c r="BS68">
        <v>2</v>
      </c>
      <c r="BT68">
        <v>100</v>
      </c>
      <c r="BU68">
        <v>100</v>
      </c>
      <c r="BX68" t="s">
        <v>23</v>
      </c>
      <c r="BY68">
        <v>1000</v>
      </c>
      <c r="BZ68">
        <v>1000</v>
      </c>
      <c r="CA68">
        <v>100</v>
      </c>
      <c r="CB68">
        <v>1000</v>
      </c>
      <c r="CC68">
        <v>100</v>
      </c>
      <c r="CD68">
        <v>0</v>
      </c>
      <c r="CE68">
        <v>2</v>
      </c>
      <c r="CF68">
        <v>100</v>
      </c>
      <c r="CG68">
        <v>100</v>
      </c>
      <c r="CH68">
        <v>0</v>
      </c>
      <c r="CJ68">
        <v>1000</v>
      </c>
      <c r="CK68">
        <v>1000</v>
      </c>
      <c r="CL68">
        <v>100</v>
      </c>
      <c r="CM68">
        <v>1000</v>
      </c>
      <c r="CN68">
        <v>100</v>
      </c>
      <c r="CO68">
        <v>0</v>
      </c>
      <c r="CP68">
        <v>2</v>
      </c>
      <c r="CQ68">
        <v>100</v>
      </c>
      <c r="CR68">
        <v>100</v>
      </c>
      <c r="CS68">
        <v>0</v>
      </c>
    </row>
    <row r="69" spans="1:97" x14ac:dyDescent="0.25">
      <c r="A69" t="s">
        <v>30</v>
      </c>
      <c r="C69" t="s">
        <v>30</v>
      </c>
      <c r="D69">
        <v>10000</v>
      </c>
      <c r="E69">
        <v>1000</v>
      </c>
      <c r="F69">
        <v>1000</v>
      </c>
      <c r="H69">
        <v>1000</v>
      </c>
      <c r="I69">
        <v>1000</v>
      </c>
      <c r="J69">
        <v>1000</v>
      </c>
      <c r="K69">
        <v>1000</v>
      </c>
      <c r="L69">
        <v>1000</v>
      </c>
      <c r="M69">
        <v>1000</v>
      </c>
      <c r="O69" t="s">
        <v>30</v>
      </c>
      <c r="P69">
        <v>10000</v>
      </c>
      <c r="Q69">
        <v>1000</v>
      </c>
      <c r="R69">
        <v>1000</v>
      </c>
      <c r="T69">
        <v>1000</v>
      </c>
      <c r="U69">
        <v>1000</v>
      </c>
      <c r="V69">
        <v>1000</v>
      </c>
      <c r="W69">
        <v>1000</v>
      </c>
      <c r="X69">
        <v>1000</v>
      </c>
      <c r="Y69">
        <v>1000</v>
      </c>
      <c r="AA69" t="s">
        <v>30</v>
      </c>
      <c r="AB69">
        <v>10000</v>
      </c>
      <c r="AC69">
        <v>1000</v>
      </c>
      <c r="AD69">
        <v>1000</v>
      </c>
      <c r="AF69">
        <v>1000</v>
      </c>
      <c r="AG69">
        <v>1000</v>
      </c>
      <c r="AH69">
        <v>1000</v>
      </c>
      <c r="AI69">
        <v>1000</v>
      </c>
      <c r="AJ69">
        <v>1000</v>
      </c>
      <c r="AK69">
        <v>1000</v>
      </c>
      <c r="AM69" t="s">
        <v>30</v>
      </c>
      <c r="AN69">
        <v>10000</v>
      </c>
      <c r="AO69">
        <v>1000</v>
      </c>
      <c r="AP69">
        <v>1000</v>
      </c>
      <c r="AR69">
        <v>1000</v>
      </c>
      <c r="AS69">
        <v>1000</v>
      </c>
      <c r="AT69">
        <v>1000</v>
      </c>
      <c r="AU69">
        <v>1000</v>
      </c>
      <c r="AV69">
        <v>1000</v>
      </c>
      <c r="AW69">
        <v>100</v>
      </c>
      <c r="AY69" t="s">
        <v>30</v>
      </c>
      <c r="AZ69">
        <v>10000</v>
      </c>
      <c r="BA69">
        <v>1000</v>
      </c>
      <c r="BB69">
        <v>1000</v>
      </c>
      <c r="BD69">
        <v>1000</v>
      </c>
      <c r="BE69">
        <v>1000</v>
      </c>
      <c r="BF69">
        <v>1000</v>
      </c>
      <c r="BG69">
        <v>1000</v>
      </c>
      <c r="BH69">
        <v>1000</v>
      </c>
      <c r="BI69">
        <v>100</v>
      </c>
      <c r="BL69" t="s">
        <v>30</v>
      </c>
      <c r="BM69">
        <v>10000</v>
      </c>
      <c r="BN69">
        <v>1000</v>
      </c>
      <c r="BO69">
        <v>1000</v>
      </c>
      <c r="BQ69">
        <v>1000</v>
      </c>
      <c r="BR69">
        <v>1000</v>
      </c>
      <c r="BS69">
        <v>1000</v>
      </c>
      <c r="BT69">
        <v>1000</v>
      </c>
      <c r="BU69">
        <v>1000</v>
      </c>
      <c r="BV69">
        <v>100</v>
      </c>
      <c r="BX69" t="s">
        <v>30</v>
      </c>
      <c r="BY69">
        <v>10000</v>
      </c>
      <c r="BZ69">
        <v>1000</v>
      </c>
      <c r="CA69">
        <v>1000</v>
      </c>
      <c r="CB69">
        <v>0</v>
      </c>
      <c r="CC69">
        <v>1000</v>
      </c>
      <c r="CD69">
        <v>1000</v>
      </c>
      <c r="CE69">
        <v>1000</v>
      </c>
      <c r="CF69">
        <v>1000</v>
      </c>
      <c r="CG69">
        <v>1000</v>
      </c>
      <c r="CH69">
        <v>100</v>
      </c>
      <c r="CJ69">
        <v>10000</v>
      </c>
      <c r="CK69">
        <v>1000</v>
      </c>
      <c r="CL69">
        <v>1000</v>
      </c>
      <c r="CM69">
        <v>0</v>
      </c>
      <c r="CN69">
        <v>1000</v>
      </c>
      <c r="CO69">
        <v>1000</v>
      </c>
      <c r="CP69">
        <v>1000</v>
      </c>
      <c r="CQ69">
        <v>1000</v>
      </c>
      <c r="CR69">
        <v>1000</v>
      </c>
      <c r="CS69">
        <v>100</v>
      </c>
    </row>
    <row r="70" spans="1:97" x14ac:dyDescent="0.25">
      <c r="A70" t="s">
        <v>264</v>
      </c>
      <c r="C70" t="s">
        <v>48</v>
      </c>
      <c r="D70">
        <v>100000</v>
      </c>
      <c r="F70">
        <v>100000</v>
      </c>
      <c r="H70">
        <v>1000</v>
      </c>
      <c r="L70">
        <v>1000</v>
      </c>
      <c r="O70" t="s">
        <v>48</v>
      </c>
      <c r="P70">
        <v>100000</v>
      </c>
      <c r="R70">
        <v>100000</v>
      </c>
      <c r="T70">
        <v>1000</v>
      </c>
      <c r="X70">
        <v>1000</v>
      </c>
      <c r="AA70" t="s">
        <v>48</v>
      </c>
      <c r="AB70">
        <v>100000</v>
      </c>
      <c r="AD70">
        <v>100000</v>
      </c>
      <c r="AF70">
        <v>1000</v>
      </c>
      <c r="AJ70">
        <v>1000</v>
      </c>
      <c r="AM70" t="s">
        <v>48</v>
      </c>
      <c r="AN70">
        <v>100000</v>
      </c>
      <c r="AP70">
        <v>100000</v>
      </c>
      <c r="AR70">
        <v>1000</v>
      </c>
      <c r="AT70" t="s">
        <v>20</v>
      </c>
      <c r="AV70">
        <v>1000</v>
      </c>
      <c r="AY70" t="s">
        <v>48</v>
      </c>
      <c r="AZ70">
        <v>100000</v>
      </c>
      <c r="BB70">
        <v>100000</v>
      </c>
      <c r="BD70">
        <v>1000</v>
      </c>
      <c r="BH70">
        <v>1000</v>
      </c>
      <c r="BL70" t="s">
        <v>48</v>
      </c>
      <c r="BM70">
        <v>100000</v>
      </c>
      <c r="BO70">
        <v>100000</v>
      </c>
      <c r="BQ70">
        <v>1000</v>
      </c>
      <c r="BU70">
        <v>1000</v>
      </c>
      <c r="BX70" t="s">
        <v>48</v>
      </c>
      <c r="BY70">
        <v>100000</v>
      </c>
      <c r="BZ70">
        <v>0</v>
      </c>
      <c r="CA70">
        <v>100000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1000</v>
      </c>
      <c r="CH70">
        <v>0</v>
      </c>
      <c r="CJ70">
        <v>1000000</v>
      </c>
      <c r="CK70">
        <v>0</v>
      </c>
      <c r="CL70">
        <v>1000000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1000</v>
      </c>
      <c r="CS70">
        <v>0</v>
      </c>
    </row>
    <row r="71" spans="1:97" x14ac:dyDescent="0.25">
      <c r="A71" t="s">
        <v>48</v>
      </c>
      <c r="C71" t="s">
        <v>35</v>
      </c>
      <c r="D71">
        <v>10000</v>
      </c>
      <c r="E71">
        <v>10000</v>
      </c>
      <c r="F71">
        <v>2000</v>
      </c>
      <c r="G71">
        <v>1000</v>
      </c>
      <c r="H71">
        <v>1000</v>
      </c>
      <c r="I71">
        <v>1000</v>
      </c>
      <c r="J71">
        <v>1000</v>
      </c>
      <c r="K71">
        <v>1000</v>
      </c>
      <c r="L71">
        <v>0</v>
      </c>
      <c r="M71">
        <v>10000</v>
      </c>
      <c r="O71" t="s">
        <v>35</v>
      </c>
      <c r="P71">
        <v>10000</v>
      </c>
      <c r="Q71">
        <v>10000</v>
      </c>
      <c r="R71">
        <v>2000</v>
      </c>
      <c r="S71">
        <v>1000</v>
      </c>
      <c r="T71">
        <v>1000</v>
      </c>
      <c r="U71">
        <v>1000</v>
      </c>
      <c r="V71">
        <v>1000</v>
      </c>
      <c r="W71">
        <v>1000</v>
      </c>
      <c r="X71">
        <v>0</v>
      </c>
      <c r="Y71">
        <v>1000</v>
      </c>
      <c r="AA71" t="s">
        <v>35</v>
      </c>
      <c r="AB71">
        <v>10000</v>
      </c>
      <c r="AC71">
        <v>10000</v>
      </c>
      <c r="AD71">
        <v>2000</v>
      </c>
      <c r="AE71">
        <v>1000</v>
      </c>
      <c r="AF71">
        <v>1000</v>
      </c>
      <c r="AG71">
        <v>1000</v>
      </c>
      <c r="AH71">
        <v>1000</v>
      </c>
      <c r="AI71">
        <v>1000</v>
      </c>
      <c r="AJ71">
        <v>0</v>
      </c>
      <c r="AK71">
        <v>1000</v>
      </c>
      <c r="AM71" t="s">
        <v>35</v>
      </c>
      <c r="AN71">
        <v>10000</v>
      </c>
      <c r="AO71">
        <v>10000</v>
      </c>
      <c r="AP71">
        <v>2000</v>
      </c>
      <c r="AQ71">
        <v>1000</v>
      </c>
      <c r="AR71">
        <v>1000</v>
      </c>
      <c r="AS71">
        <v>1000</v>
      </c>
      <c r="AT71">
        <v>1000</v>
      </c>
      <c r="AU71">
        <v>1000</v>
      </c>
      <c r="AW71">
        <v>1000</v>
      </c>
      <c r="AY71" t="s">
        <v>35</v>
      </c>
      <c r="AZ71">
        <v>10000</v>
      </c>
      <c r="BA71">
        <v>10000</v>
      </c>
      <c r="BB71">
        <v>2000</v>
      </c>
      <c r="BC71">
        <v>1000</v>
      </c>
      <c r="BD71">
        <v>1000</v>
      </c>
      <c r="BE71">
        <v>1000</v>
      </c>
      <c r="BF71">
        <v>1000</v>
      </c>
      <c r="BG71">
        <v>1000</v>
      </c>
      <c r="BH71">
        <v>0</v>
      </c>
      <c r="BI71">
        <v>1000</v>
      </c>
      <c r="BL71" t="s">
        <v>35</v>
      </c>
      <c r="BM71">
        <v>10000</v>
      </c>
      <c r="BN71">
        <v>10000</v>
      </c>
      <c r="BO71">
        <v>2000</v>
      </c>
      <c r="BP71">
        <v>1000</v>
      </c>
      <c r="BQ71">
        <v>1000</v>
      </c>
      <c r="BR71">
        <v>1000</v>
      </c>
      <c r="BS71">
        <v>1000</v>
      </c>
      <c r="BT71">
        <v>1000</v>
      </c>
      <c r="BU71">
        <v>0</v>
      </c>
      <c r="BV71">
        <v>1000</v>
      </c>
      <c r="BX71" t="s">
        <v>35</v>
      </c>
      <c r="BY71">
        <v>10000</v>
      </c>
      <c r="BZ71">
        <v>10000</v>
      </c>
      <c r="CA71">
        <v>2000</v>
      </c>
      <c r="CB71">
        <v>1000</v>
      </c>
      <c r="CC71">
        <v>1000</v>
      </c>
      <c r="CD71">
        <v>1000</v>
      </c>
      <c r="CE71">
        <v>1000</v>
      </c>
      <c r="CF71">
        <v>1000</v>
      </c>
      <c r="CG71">
        <v>0</v>
      </c>
      <c r="CH71">
        <v>1000</v>
      </c>
      <c r="CJ71">
        <v>10000</v>
      </c>
      <c r="CK71">
        <v>10000</v>
      </c>
      <c r="CL71">
        <v>2000</v>
      </c>
      <c r="CM71">
        <v>1000</v>
      </c>
      <c r="CN71">
        <v>1000</v>
      </c>
      <c r="CO71">
        <v>1000</v>
      </c>
      <c r="CP71">
        <v>1000</v>
      </c>
      <c r="CQ71">
        <v>1000</v>
      </c>
      <c r="CR71">
        <v>0</v>
      </c>
      <c r="CS71">
        <v>1000</v>
      </c>
    </row>
    <row r="72" spans="1:97" x14ac:dyDescent="0.25">
      <c r="A72" t="s">
        <v>265</v>
      </c>
      <c r="C72" t="s">
        <v>39</v>
      </c>
      <c r="D72">
        <v>10000</v>
      </c>
      <c r="E72">
        <v>10000</v>
      </c>
      <c r="F72">
        <v>10000</v>
      </c>
      <c r="L72">
        <v>10000</v>
      </c>
      <c r="M72">
        <v>10000</v>
      </c>
      <c r="O72" t="s">
        <v>39</v>
      </c>
      <c r="P72">
        <v>10000</v>
      </c>
      <c r="Q72">
        <v>10000</v>
      </c>
      <c r="R72">
        <v>10000</v>
      </c>
      <c r="X72">
        <v>10000</v>
      </c>
      <c r="Y72">
        <v>10000</v>
      </c>
      <c r="AA72" t="s">
        <v>39</v>
      </c>
      <c r="AB72">
        <v>10000</v>
      </c>
      <c r="AC72">
        <v>10000</v>
      </c>
      <c r="AD72">
        <v>1000</v>
      </c>
      <c r="AJ72">
        <v>1000</v>
      </c>
      <c r="AK72">
        <v>10000</v>
      </c>
      <c r="AM72" t="s">
        <v>39</v>
      </c>
      <c r="AN72">
        <v>10000</v>
      </c>
      <c r="AO72">
        <v>10000</v>
      </c>
      <c r="AP72">
        <v>1000</v>
      </c>
      <c r="AT72" t="s">
        <v>20</v>
      </c>
      <c r="AV72">
        <v>1000</v>
      </c>
      <c r="AW72">
        <v>10000</v>
      </c>
      <c r="AY72" t="s">
        <v>39</v>
      </c>
      <c r="AZ72">
        <v>10000</v>
      </c>
      <c r="BA72">
        <v>10000</v>
      </c>
      <c r="BB72">
        <v>1000</v>
      </c>
      <c r="BH72">
        <v>1000</v>
      </c>
      <c r="BI72">
        <v>10000</v>
      </c>
      <c r="BL72" t="s">
        <v>39</v>
      </c>
      <c r="BM72">
        <v>10000</v>
      </c>
      <c r="BN72">
        <v>10000</v>
      </c>
      <c r="BO72">
        <v>1000</v>
      </c>
      <c r="BU72">
        <v>1000</v>
      </c>
      <c r="BV72">
        <v>10000</v>
      </c>
      <c r="BX72" t="s">
        <v>39</v>
      </c>
      <c r="BY72">
        <v>10000</v>
      </c>
      <c r="BZ72">
        <v>10000</v>
      </c>
      <c r="CA72">
        <v>1000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1000</v>
      </c>
      <c r="CH72">
        <v>10000</v>
      </c>
      <c r="CJ72">
        <v>10000</v>
      </c>
      <c r="CK72">
        <v>10000</v>
      </c>
      <c r="CL72">
        <v>1000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10000</v>
      </c>
      <c r="CS72">
        <v>1000</v>
      </c>
    </row>
    <row r="73" spans="1:97" x14ac:dyDescent="0.25">
      <c r="A73" t="s">
        <v>39</v>
      </c>
      <c r="C73" t="s">
        <v>34</v>
      </c>
      <c r="D73">
        <v>2000</v>
      </c>
      <c r="E73">
        <v>1000</v>
      </c>
      <c r="H73">
        <v>20</v>
      </c>
      <c r="L73">
        <v>300</v>
      </c>
      <c r="O73" t="s">
        <v>34</v>
      </c>
      <c r="P73">
        <v>2000</v>
      </c>
      <c r="Q73">
        <v>300</v>
      </c>
      <c r="T73">
        <v>20</v>
      </c>
      <c r="X73">
        <v>200</v>
      </c>
      <c r="AA73" t="s">
        <v>34</v>
      </c>
      <c r="AB73">
        <v>1000</v>
      </c>
      <c r="AC73">
        <v>500</v>
      </c>
      <c r="AF73">
        <v>20</v>
      </c>
      <c r="AJ73">
        <v>200</v>
      </c>
      <c r="AM73" t="s">
        <v>34</v>
      </c>
      <c r="AN73">
        <v>500</v>
      </c>
      <c r="AO73">
        <v>300</v>
      </c>
      <c r="AP73">
        <v>20</v>
      </c>
      <c r="AR73">
        <v>20</v>
      </c>
      <c r="AT73" t="s">
        <v>20</v>
      </c>
      <c r="AV73">
        <v>200</v>
      </c>
      <c r="AY73" t="s">
        <v>34</v>
      </c>
      <c r="AZ73">
        <v>400</v>
      </c>
      <c r="BA73">
        <v>200</v>
      </c>
      <c r="BB73">
        <v>20</v>
      </c>
      <c r="BD73">
        <v>20</v>
      </c>
      <c r="BH73">
        <v>300</v>
      </c>
      <c r="BL73" t="s">
        <v>34</v>
      </c>
      <c r="BM73">
        <v>400</v>
      </c>
      <c r="BN73">
        <v>200</v>
      </c>
      <c r="BO73">
        <v>20</v>
      </c>
      <c r="BQ73">
        <v>20</v>
      </c>
      <c r="BU73">
        <v>300</v>
      </c>
      <c r="BX73" t="s">
        <v>34</v>
      </c>
      <c r="BY73">
        <v>100</v>
      </c>
      <c r="BZ73">
        <v>200</v>
      </c>
      <c r="CA73">
        <v>20</v>
      </c>
      <c r="CB73">
        <v>0</v>
      </c>
      <c r="CC73">
        <v>20</v>
      </c>
      <c r="CD73">
        <v>0</v>
      </c>
      <c r="CE73">
        <v>0</v>
      </c>
      <c r="CF73">
        <v>0</v>
      </c>
      <c r="CG73">
        <v>300</v>
      </c>
      <c r="CH73">
        <v>0</v>
      </c>
      <c r="CJ73">
        <v>100</v>
      </c>
      <c r="CK73">
        <v>100</v>
      </c>
      <c r="CL73">
        <v>10</v>
      </c>
      <c r="CM73">
        <v>0</v>
      </c>
      <c r="CN73">
        <v>20</v>
      </c>
      <c r="CO73">
        <v>0</v>
      </c>
      <c r="CP73">
        <v>0</v>
      </c>
      <c r="CQ73">
        <v>0</v>
      </c>
      <c r="CR73">
        <v>100</v>
      </c>
      <c r="CS73">
        <v>0</v>
      </c>
    </row>
    <row r="74" spans="1:97" x14ac:dyDescent="0.25">
      <c r="A74" t="s">
        <v>34</v>
      </c>
      <c r="C74" t="s">
        <v>264</v>
      </c>
      <c r="D74">
        <v>10000</v>
      </c>
      <c r="E74">
        <v>1000</v>
      </c>
      <c r="F74">
        <v>10000</v>
      </c>
      <c r="H74">
        <v>1000</v>
      </c>
      <c r="I74">
        <v>10000</v>
      </c>
      <c r="K74">
        <v>20000</v>
      </c>
      <c r="L74">
        <v>10000</v>
      </c>
      <c r="O74" t="s">
        <v>37</v>
      </c>
      <c r="AA74" t="s">
        <v>37</v>
      </c>
      <c r="AM74" t="s">
        <v>37</v>
      </c>
      <c r="AQ74" t="s">
        <v>20</v>
      </c>
      <c r="AS74" t="s">
        <v>20</v>
      </c>
      <c r="AT74" t="s">
        <v>20</v>
      </c>
      <c r="AV74" t="s">
        <v>20</v>
      </c>
      <c r="AW74" t="s">
        <v>20</v>
      </c>
      <c r="AY74" t="s">
        <v>37</v>
      </c>
      <c r="AZ74">
        <v>10000</v>
      </c>
      <c r="BA74">
        <v>1</v>
      </c>
      <c r="BB74">
        <v>1000</v>
      </c>
      <c r="BD74">
        <v>1</v>
      </c>
      <c r="BF74">
        <v>1</v>
      </c>
      <c r="BG74">
        <v>1000</v>
      </c>
      <c r="BL74" t="s">
        <v>37</v>
      </c>
      <c r="BM74">
        <v>10000</v>
      </c>
      <c r="BN74">
        <v>1</v>
      </c>
      <c r="BO74">
        <v>1000</v>
      </c>
      <c r="BQ74">
        <v>1</v>
      </c>
      <c r="BS74">
        <v>1</v>
      </c>
      <c r="BT74">
        <v>1000</v>
      </c>
      <c r="BX74" t="s">
        <v>37</v>
      </c>
      <c r="BY74">
        <v>10000</v>
      </c>
      <c r="BZ74">
        <v>1</v>
      </c>
      <c r="CA74">
        <v>1000</v>
      </c>
      <c r="CB74">
        <v>0</v>
      </c>
      <c r="CC74">
        <v>1</v>
      </c>
      <c r="CD74">
        <v>0</v>
      </c>
      <c r="CE74">
        <v>1</v>
      </c>
      <c r="CF74">
        <v>1000</v>
      </c>
      <c r="CG74">
        <v>0</v>
      </c>
      <c r="CH74">
        <v>0</v>
      </c>
      <c r="CJ74">
        <v>10000</v>
      </c>
      <c r="CK74">
        <v>1</v>
      </c>
      <c r="CL74">
        <v>1000</v>
      </c>
      <c r="CM74">
        <v>0</v>
      </c>
      <c r="CN74">
        <v>1</v>
      </c>
      <c r="CO74">
        <v>0</v>
      </c>
      <c r="CP74">
        <v>1</v>
      </c>
      <c r="CQ74">
        <v>1000</v>
      </c>
      <c r="CR74">
        <v>0</v>
      </c>
      <c r="CS74">
        <v>0</v>
      </c>
    </row>
    <row r="75" spans="1:97" x14ac:dyDescent="0.25">
      <c r="A75" t="s">
        <v>233</v>
      </c>
      <c r="C75" t="s">
        <v>59</v>
      </c>
      <c r="O75" t="s">
        <v>59</v>
      </c>
      <c r="AA75" t="s">
        <v>59</v>
      </c>
      <c r="AM75" t="s">
        <v>59</v>
      </c>
      <c r="AQ75" t="s">
        <v>20</v>
      </c>
      <c r="AS75" t="s">
        <v>20</v>
      </c>
      <c r="AT75" t="s">
        <v>20</v>
      </c>
      <c r="AV75" t="s">
        <v>20</v>
      </c>
      <c r="AW75" t="s">
        <v>20</v>
      </c>
      <c r="AY75" t="s">
        <v>59</v>
      </c>
      <c r="BL75" t="s">
        <v>59</v>
      </c>
    </row>
    <row r="76" spans="1:97" x14ac:dyDescent="0.25">
      <c r="A76" t="s">
        <v>28</v>
      </c>
      <c r="C76" t="s">
        <v>28</v>
      </c>
      <c r="O76" t="s">
        <v>28</v>
      </c>
      <c r="AA76" t="s">
        <v>28</v>
      </c>
      <c r="AB76">
        <v>1000</v>
      </c>
      <c r="AC76">
        <v>1000</v>
      </c>
      <c r="AD76">
        <v>100</v>
      </c>
      <c r="AE76">
        <v>300</v>
      </c>
      <c r="AF76">
        <v>100</v>
      </c>
      <c r="AG76">
        <v>1000</v>
      </c>
      <c r="AJ76">
        <v>200</v>
      </c>
      <c r="AK76">
        <v>200</v>
      </c>
      <c r="AM76" t="s">
        <v>28</v>
      </c>
      <c r="AN76">
        <v>2000</v>
      </c>
      <c r="AO76">
        <v>2000</v>
      </c>
      <c r="AP76">
        <v>200</v>
      </c>
      <c r="AQ76">
        <v>600</v>
      </c>
      <c r="AR76">
        <v>200</v>
      </c>
      <c r="AS76">
        <v>2000</v>
      </c>
      <c r="AT76" t="s">
        <v>20</v>
      </c>
      <c r="AV76">
        <v>400</v>
      </c>
      <c r="AW76">
        <v>400</v>
      </c>
      <c r="AY76" t="s">
        <v>28</v>
      </c>
      <c r="AZ76">
        <v>1000</v>
      </c>
      <c r="BA76">
        <v>1000</v>
      </c>
      <c r="BB76">
        <v>100</v>
      </c>
      <c r="BC76">
        <v>300</v>
      </c>
      <c r="BD76">
        <v>100</v>
      </c>
      <c r="BE76">
        <v>1000</v>
      </c>
      <c r="BH76">
        <v>200</v>
      </c>
      <c r="BI76">
        <v>200</v>
      </c>
      <c r="BL76" t="s">
        <v>28</v>
      </c>
      <c r="BM76">
        <v>1000</v>
      </c>
      <c r="BN76">
        <v>1000</v>
      </c>
      <c r="BO76">
        <v>100</v>
      </c>
      <c r="BP76">
        <v>300</v>
      </c>
      <c r="BQ76">
        <v>100</v>
      </c>
      <c r="BR76">
        <v>1000</v>
      </c>
      <c r="BU76">
        <v>200</v>
      </c>
      <c r="BV76">
        <v>200</v>
      </c>
      <c r="BX76" t="s">
        <v>28</v>
      </c>
      <c r="BY76">
        <v>1000</v>
      </c>
      <c r="BZ76">
        <v>50</v>
      </c>
      <c r="CA76">
        <v>100</v>
      </c>
      <c r="CB76">
        <v>300</v>
      </c>
      <c r="CC76">
        <v>100</v>
      </c>
      <c r="CD76">
        <v>1000</v>
      </c>
      <c r="CE76">
        <v>0</v>
      </c>
      <c r="CF76">
        <v>0</v>
      </c>
      <c r="CG76">
        <v>200</v>
      </c>
      <c r="CH76">
        <v>200</v>
      </c>
      <c r="CJ76">
        <v>300</v>
      </c>
      <c r="CK76">
        <v>50</v>
      </c>
      <c r="CL76">
        <v>50</v>
      </c>
      <c r="CM76">
        <v>300</v>
      </c>
      <c r="CN76">
        <v>100</v>
      </c>
      <c r="CO76">
        <v>1000</v>
      </c>
      <c r="CP76">
        <v>0</v>
      </c>
      <c r="CQ76">
        <v>0</v>
      </c>
      <c r="CR76">
        <v>200</v>
      </c>
      <c r="CS76">
        <v>200</v>
      </c>
    </row>
    <row r="78" spans="1:97" x14ac:dyDescent="0.25">
      <c r="C78" t="s">
        <v>109</v>
      </c>
      <c r="D78">
        <f t="shared" ref="D78:M78" si="76">AVERAGE(D34:D75)</f>
        <v>7979.833333333333</v>
      </c>
      <c r="E78">
        <f t="shared" si="76"/>
        <v>3001.4705882352941</v>
      </c>
      <c r="F78">
        <f t="shared" si="76"/>
        <v>6448.636363636364</v>
      </c>
      <c r="G78">
        <f t="shared" si="76"/>
        <v>11554.545454545454</v>
      </c>
      <c r="H78">
        <f t="shared" si="76"/>
        <v>1284.6666666666667</v>
      </c>
      <c r="I78">
        <f t="shared" si="76"/>
        <v>6102.5</v>
      </c>
      <c r="J78">
        <f t="shared" si="76"/>
        <v>358.05555555555554</v>
      </c>
      <c r="K78">
        <f t="shared" si="76"/>
        <v>1763.25</v>
      </c>
      <c r="L78">
        <f t="shared" si="76"/>
        <v>1581.3333333333333</v>
      </c>
      <c r="M78">
        <f t="shared" si="76"/>
        <v>2610</v>
      </c>
      <c r="O78" t="s">
        <v>109</v>
      </c>
      <c r="P78">
        <f>AVERAGE(P34:P76)</f>
        <v>7727.8888888888887</v>
      </c>
      <c r="Q78">
        <f t="shared" ref="Q78:Y78" si="77">AVERAGE(Q34:Q76)</f>
        <v>2896.8571428571427</v>
      </c>
      <c r="R78">
        <f t="shared" si="77"/>
        <v>5957.727272727273</v>
      </c>
      <c r="S78">
        <f t="shared" si="77"/>
        <v>10591.666666666666</v>
      </c>
      <c r="T78">
        <f t="shared" si="77"/>
        <v>1183.2258064516129</v>
      </c>
      <c r="U78">
        <f t="shared" si="77"/>
        <v>5340.4761904761908</v>
      </c>
      <c r="V78">
        <f t="shared" si="77"/>
        <v>335.83333333333331</v>
      </c>
      <c r="W78">
        <f t="shared" si="77"/>
        <v>519</v>
      </c>
      <c r="X78">
        <f t="shared" si="77"/>
        <v>1501.3793103448277</v>
      </c>
      <c r="Y78">
        <f t="shared" si="77"/>
        <v>1382.7272727272727</v>
      </c>
      <c r="AA78" t="s">
        <v>109</v>
      </c>
      <c r="AB78">
        <f>AVERAGE(AB34:AB76)</f>
        <v>6922.333333333333</v>
      </c>
      <c r="AC78">
        <f t="shared" ref="AC78:AK78" si="78">AVERAGE(AC34:AC76)</f>
        <v>2896.8571428571427</v>
      </c>
      <c r="AD78">
        <f t="shared" si="78"/>
        <v>5090.833333333333</v>
      </c>
      <c r="AE78">
        <f t="shared" si="78"/>
        <v>9723.8461538461543</v>
      </c>
      <c r="AF78">
        <f t="shared" si="78"/>
        <v>1118.4375</v>
      </c>
      <c r="AG78">
        <f t="shared" si="78"/>
        <v>5293.333333333333</v>
      </c>
      <c r="AH78">
        <f t="shared" si="78"/>
        <v>314.05263157894734</v>
      </c>
      <c r="AI78">
        <f t="shared" si="78"/>
        <v>486.86956521739131</v>
      </c>
      <c r="AJ78">
        <f t="shared" si="78"/>
        <v>1146.7741935483871</v>
      </c>
      <c r="AK78">
        <f t="shared" si="78"/>
        <v>1284.1666666666667</v>
      </c>
      <c r="AM78" t="s">
        <v>109</v>
      </c>
      <c r="AN78">
        <f>AVERAGE(AN34:AN76)</f>
        <v>6400.1142857142859</v>
      </c>
      <c r="AO78">
        <f t="shared" ref="AO78:AW78" si="79">AVERAGE(AO34:AO76)</f>
        <v>1563.5428571428572</v>
      </c>
      <c r="AP78">
        <f t="shared" si="79"/>
        <v>4672.083333333333</v>
      </c>
      <c r="AQ78">
        <f t="shared" si="79"/>
        <v>9131.538461538461</v>
      </c>
      <c r="AR78">
        <f t="shared" si="79"/>
        <v>547.41935483870964</v>
      </c>
      <c r="AS78">
        <f t="shared" si="79"/>
        <v>572</v>
      </c>
      <c r="AT78">
        <f t="shared" si="79"/>
        <v>209.27777777777777</v>
      </c>
      <c r="AU78">
        <f t="shared" si="79"/>
        <v>256.15789473684208</v>
      </c>
      <c r="AV78">
        <f t="shared" si="79"/>
        <v>1201.7241379310344</v>
      </c>
      <c r="AW78">
        <f t="shared" si="79"/>
        <v>1523.3333333333333</v>
      </c>
      <c r="AZ78">
        <f>AVERAGE(AZ34:AZ76)</f>
        <v>6164</v>
      </c>
      <c r="BA78">
        <f t="shared" ref="BA78:BI78" si="80">AVERAGE(BA34:BA76)</f>
        <v>1470.1388888888889</v>
      </c>
      <c r="BB78">
        <f t="shared" si="80"/>
        <v>4308.6206896551721</v>
      </c>
      <c r="BC78">
        <f t="shared" si="80"/>
        <v>8386.4285714285706</v>
      </c>
      <c r="BD78">
        <f t="shared" si="80"/>
        <v>810.93939393939399</v>
      </c>
      <c r="BE78">
        <f t="shared" si="80"/>
        <v>461.4736842105263</v>
      </c>
      <c r="BF78">
        <f t="shared" si="80"/>
        <v>193.57894736842104</v>
      </c>
      <c r="BG78">
        <f t="shared" si="80"/>
        <v>428.95238095238096</v>
      </c>
      <c r="BH78">
        <f t="shared" si="80"/>
        <v>1080.3030303030303</v>
      </c>
      <c r="BI78">
        <f t="shared" si="80"/>
        <v>1361</v>
      </c>
    </row>
    <row r="79" spans="1:97" x14ac:dyDescent="0.25">
      <c r="D79" s="95">
        <f>D78/P78</f>
        <v>1.0326019755287488</v>
      </c>
      <c r="E79" s="95">
        <f t="shared" ref="E79" si="81">E78/Q78</f>
        <v>1.0361127388128544</v>
      </c>
      <c r="F79" s="95">
        <f t="shared" ref="F79" si="82">F78/R78</f>
        <v>1.0823987182421606</v>
      </c>
      <c r="G79" s="95">
        <f t="shared" ref="G79" si="83">G78/S78</f>
        <v>1.0909090909090908</v>
      </c>
      <c r="H79" s="95">
        <f t="shared" ref="H79" si="84">H78/T78</f>
        <v>1.0857324609233006</v>
      </c>
      <c r="I79" s="95">
        <f t="shared" ref="I79" si="85">I78/U78</f>
        <v>1.1426883637984842</v>
      </c>
      <c r="J79" s="95">
        <f t="shared" ref="J79" si="86">J78/V78</f>
        <v>1.0661703887510339</v>
      </c>
      <c r="K79" s="95">
        <f t="shared" ref="K79" si="87">K78/W78</f>
        <v>3.397398843930636</v>
      </c>
      <c r="L79" s="95">
        <f t="shared" ref="L79" si="88">L78/X78</f>
        <v>1.0532537130607869</v>
      </c>
      <c r="M79" s="95">
        <f t="shared" ref="M79" si="89">M78/Y78</f>
        <v>1.8875739644970413</v>
      </c>
      <c r="P79" s="95">
        <f>P78/AB78</f>
        <v>1.1163705237476125</v>
      </c>
      <c r="Q79" s="95">
        <f t="shared" ref="Q79" si="90">Q78/AC78</f>
        <v>1</v>
      </c>
      <c r="R79" s="95">
        <f t="shared" ref="R79" si="91">R78/AD78</f>
        <v>1.1702852721022636</v>
      </c>
      <c r="S79" s="95">
        <f t="shared" ref="S79" si="92">S78/AE78</f>
        <v>1.0892466313319094</v>
      </c>
      <c r="T79" s="95">
        <f t="shared" ref="T79" si="93">T78/AF78</f>
        <v>1.0579275162462032</v>
      </c>
      <c r="U79" s="95">
        <f t="shared" ref="U79" si="94">U78/AG78</f>
        <v>1.0089060813242174</v>
      </c>
      <c r="V79" s="95">
        <f t="shared" ref="V79" si="95">V78/AH78</f>
        <v>1.0693536673928832</v>
      </c>
      <c r="W79" s="95">
        <f t="shared" ref="W79" si="96">W78/AI78</f>
        <v>1.0659939274870514</v>
      </c>
      <c r="X79" s="95">
        <f t="shared" ref="X79" si="97">X78/AJ78</f>
        <v>1.3092196517774868</v>
      </c>
      <c r="Y79" s="95">
        <f t="shared" ref="Y79" si="98">Y78/AK78</f>
        <v>1.0767506341808741</v>
      </c>
      <c r="AB79" s="95">
        <f>AB78/AN78</f>
        <v>1.0815952691320987</v>
      </c>
      <c r="AC79" s="95">
        <f t="shared" ref="AC79" si="99">AC78/AO78</f>
        <v>1.8527519918134638</v>
      </c>
      <c r="AD79" s="95">
        <f t="shared" ref="AD79" si="100">AD78/AP78</f>
        <v>1.0896281102291983</v>
      </c>
      <c r="AE79" s="95">
        <f t="shared" ref="AE79" si="101">AE78/AQ78</f>
        <v>1.0648639541740377</v>
      </c>
      <c r="AF79" s="95">
        <f t="shared" ref="AF79" si="102">AF78/AR78</f>
        <v>2.0431091632292282</v>
      </c>
      <c r="AG79" s="95">
        <f t="shared" ref="AG79" si="103">AG78/AS78</f>
        <v>9.2540792540792527</v>
      </c>
      <c r="AH79" s="95">
        <f t="shared" ref="AH79" si="104">AH78/AT78</f>
        <v>1.500649686334232</v>
      </c>
      <c r="AI79" s="95">
        <f t="shared" ref="AI79" si="105">AI78/AU78</f>
        <v>1.9006619558517435</v>
      </c>
      <c r="AJ79" s="95">
        <f t="shared" ref="AJ79" si="106">AJ78/AV78</f>
        <v>0.95427407784514284</v>
      </c>
      <c r="AK79" s="95">
        <f t="shared" ref="AK79" si="107">AK78/AW78</f>
        <v>0.8429978118161926</v>
      </c>
      <c r="AN79">
        <f>AN78/AZ78</f>
        <v>1.0383053675720775</v>
      </c>
      <c r="AO79">
        <f t="shared" ref="AO79:AW79" si="108">AO78/BA78</f>
        <v>1.0635341116134691</v>
      </c>
      <c r="AP79">
        <f t="shared" si="108"/>
        <v>1.0843570761637988</v>
      </c>
      <c r="AQ79">
        <f t="shared" si="108"/>
        <v>1.0888471038373091</v>
      </c>
      <c r="AR79">
        <f t="shared" si="108"/>
        <v>0.67504348528371205</v>
      </c>
      <c r="AS79">
        <f t="shared" si="108"/>
        <v>1.2395072992700731</v>
      </c>
      <c r="AT79">
        <f t="shared" si="108"/>
        <v>1.0810978188629086</v>
      </c>
      <c r="AU79">
        <f t="shared" si="108"/>
        <v>0.5971709357763858</v>
      </c>
      <c r="AV79">
        <f t="shared" si="108"/>
        <v>1.1123954151956279</v>
      </c>
      <c r="AW79">
        <f t="shared" si="108"/>
        <v>1.1192750428606417</v>
      </c>
    </row>
    <row r="81" spans="3:61" x14ac:dyDescent="0.25">
      <c r="C81" t="s">
        <v>211</v>
      </c>
      <c r="D81">
        <f t="shared" ref="D81:M81" si="109">MEDIAN(D34:D75)</f>
        <v>1850</v>
      </c>
      <c r="E81">
        <f t="shared" si="109"/>
        <v>1000</v>
      </c>
      <c r="F81">
        <f t="shared" si="109"/>
        <v>1000</v>
      </c>
      <c r="G81">
        <f t="shared" si="109"/>
        <v>1000</v>
      </c>
      <c r="H81">
        <f t="shared" si="109"/>
        <v>1000</v>
      </c>
      <c r="I81">
        <f t="shared" si="109"/>
        <v>1000</v>
      </c>
      <c r="J81">
        <f t="shared" si="109"/>
        <v>100</v>
      </c>
      <c r="K81">
        <f t="shared" si="109"/>
        <v>1000</v>
      </c>
      <c r="L81">
        <f t="shared" si="109"/>
        <v>1000</v>
      </c>
      <c r="M81">
        <f t="shared" si="109"/>
        <v>1000</v>
      </c>
      <c r="O81" t="s">
        <v>211</v>
      </c>
      <c r="P81">
        <f>MEDIAN(P34:P76)</f>
        <v>1362</v>
      </c>
      <c r="Q81">
        <f t="shared" ref="Q81:Y81" si="110">MEDIAN(Q34:Q76)</f>
        <v>1000</v>
      </c>
      <c r="R81">
        <f t="shared" si="110"/>
        <v>1000</v>
      </c>
      <c r="S81">
        <f t="shared" si="110"/>
        <v>1000</v>
      </c>
      <c r="T81">
        <f t="shared" si="110"/>
        <v>1000</v>
      </c>
      <c r="U81">
        <f t="shared" si="110"/>
        <v>1000</v>
      </c>
      <c r="V81">
        <f t="shared" si="110"/>
        <v>100</v>
      </c>
      <c r="W81">
        <f t="shared" si="110"/>
        <v>265</v>
      </c>
      <c r="X81">
        <f t="shared" si="110"/>
        <v>1000</v>
      </c>
      <c r="Y81">
        <f t="shared" si="110"/>
        <v>1000</v>
      </c>
      <c r="AA81" t="s">
        <v>211</v>
      </c>
      <c r="AB81">
        <f>MEDIAN(AB34:AB76)</f>
        <v>1000</v>
      </c>
      <c r="AC81">
        <f t="shared" ref="AC81:AK81" si="111">MEDIAN(AC34:AC76)</f>
        <v>1000</v>
      </c>
      <c r="AD81">
        <f t="shared" si="111"/>
        <v>600</v>
      </c>
      <c r="AE81">
        <f t="shared" si="111"/>
        <v>1000</v>
      </c>
      <c r="AF81">
        <f t="shared" si="111"/>
        <v>750</v>
      </c>
      <c r="AG81">
        <f t="shared" si="111"/>
        <v>1000</v>
      </c>
      <c r="AH81">
        <f t="shared" si="111"/>
        <v>100</v>
      </c>
      <c r="AI81">
        <f t="shared" si="111"/>
        <v>100</v>
      </c>
      <c r="AJ81">
        <f t="shared" si="111"/>
        <v>1000</v>
      </c>
      <c r="AK81">
        <f t="shared" si="111"/>
        <v>600</v>
      </c>
      <c r="AM81" t="s">
        <v>211</v>
      </c>
      <c r="AN81">
        <f>MEDIAN(AN34:AN76)</f>
        <v>1000</v>
      </c>
      <c r="AO81">
        <f t="shared" ref="AO81:AW81" si="112">MEDIAN(AO34:AO76)</f>
        <v>1000</v>
      </c>
      <c r="AP81">
        <f t="shared" si="112"/>
        <v>165</v>
      </c>
      <c r="AQ81">
        <f t="shared" si="112"/>
        <v>1000</v>
      </c>
      <c r="AR81">
        <f t="shared" si="112"/>
        <v>500</v>
      </c>
      <c r="AS81">
        <f t="shared" si="112"/>
        <v>200</v>
      </c>
      <c r="AT81">
        <f t="shared" si="112"/>
        <v>50</v>
      </c>
      <c r="AU81">
        <f t="shared" si="112"/>
        <v>100</v>
      </c>
      <c r="AV81">
        <f t="shared" si="112"/>
        <v>1000</v>
      </c>
      <c r="AW81">
        <f t="shared" si="112"/>
        <v>400</v>
      </c>
      <c r="AY81" t="s">
        <v>211</v>
      </c>
      <c r="AZ81">
        <f>MEDIAN(AZ34:AZ76)</f>
        <v>1000</v>
      </c>
      <c r="BA81">
        <f t="shared" ref="BA81:BI81" si="113">MEDIAN(BA34:BA76)</f>
        <v>1000</v>
      </c>
      <c r="BB81">
        <f t="shared" si="113"/>
        <v>1000</v>
      </c>
      <c r="BC81">
        <f t="shared" si="113"/>
        <v>1000</v>
      </c>
      <c r="BD81">
        <f t="shared" si="113"/>
        <v>500</v>
      </c>
      <c r="BE81">
        <f t="shared" si="113"/>
        <v>100</v>
      </c>
      <c r="BF81">
        <f t="shared" si="113"/>
        <v>50</v>
      </c>
      <c r="BG81">
        <f t="shared" si="113"/>
        <v>100</v>
      </c>
      <c r="BH81">
        <f t="shared" si="113"/>
        <v>300</v>
      </c>
      <c r="BI81">
        <f t="shared" si="113"/>
        <v>150</v>
      </c>
    </row>
    <row r="82" spans="3:61" x14ac:dyDescent="0.25">
      <c r="AZ82">
        <v>1000</v>
      </c>
      <c r="BA82">
        <v>1000</v>
      </c>
      <c r="BB82">
        <v>100</v>
      </c>
      <c r="BC82">
        <v>1000</v>
      </c>
      <c r="BD82">
        <v>110</v>
      </c>
      <c r="BE82">
        <v>200</v>
      </c>
      <c r="BF82">
        <v>50</v>
      </c>
      <c r="BG82">
        <v>100</v>
      </c>
      <c r="BH82">
        <v>1000</v>
      </c>
      <c r="BI82">
        <v>400</v>
      </c>
    </row>
    <row r="83" spans="3:61" ht="30" x14ac:dyDescent="0.25">
      <c r="D83" s="19" t="s">
        <v>7</v>
      </c>
      <c r="E83" s="19" t="s">
        <v>13</v>
      </c>
      <c r="F83" s="19" t="s">
        <v>8</v>
      </c>
      <c r="G83" s="19" t="s">
        <v>9</v>
      </c>
      <c r="H83" s="19" t="s">
        <v>10</v>
      </c>
      <c r="I83" s="19" t="s">
        <v>11</v>
      </c>
      <c r="J83" s="19" t="s">
        <v>12</v>
      </c>
      <c r="K83" s="19" t="s">
        <v>14</v>
      </c>
      <c r="L83" s="19" t="s">
        <v>15</v>
      </c>
      <c r="M83" s="19" t="s">
        <v>16</v>
      </c>
      <c r="P83" s="19" t="s">
        <v>7</v>
      </c>
      <c r="Q83" s="19" t="s">
        <v>13</v>
      </c>
      <c r="R83" s="19" t="s">
        <v>8</v>
      </c>
      <c r="S83" s="19" t="s">
        <v>9</v>
      </c>
      <c r="T83" s="19" t="s">
        <v>10</v>
      </c>
      <c r="U83" s="19" t="s">
        <v>11</v>
      </c>
      <c r="V83" s="19" t="s">
        <v>12</v>
      </c>
      <c r="W83" s="19" t="s">
        <v>14</v>
      </c>
      <c r="X83" s="19" t="s">
        <v>15</v>
      </c>
      <c r="Y83" s="19" t="s">
        <v>16</v>
      </c>
      <c r="AB83" s="19" t="s">
        <v>7</v>
      </c>
      <c r="AC83" s="19" t="s">
        <v>13</v>
      </c>
      <c r="AD83" s="19" t="s">
        <v>8</v>
      </c>
      <c r="AE83" s="19" t="s">
        <v>9</v>
      </c>
      <c r="AF83" s="19" t="s">
        <v>10</v>
      </c>
      <c r="AG83" s="19" t="s">
        <v>11</v>
      </c>
      <c r="AH83" s="19" t="s">
        <v>12</v>
      </c>
      <c r="AI83" s="19" t="s">
        <v>14</v>
      </c>
      <c r="AJ83" s="19" t="s">
        <v>15</v>
      </c>
      <c r="AK83" s="19" t="s">
        <v>16</v>
      </c>
      <c r="AN83" s="19" t="s">
        <v>7</v>
      </c>
      <c r="AO83" s="19" t="s">
        <v>13</v>
      </c>
      <c r="AP83" s="19" t="s">
        <v>8</v>
      </c>
      <c r="AQ83" s="19" t="s">
        <v>9</v>
      </c>
      <c r="AR83" s="19" t="s">
        <v>10</v>
      </c>
      <c r="AS83" s="19" t="s">
        <v>11</v>
      </c>
      <c r="AT83" s="19" t="s">
        <v>12</v>
      </c>
      <c r="AU83" s="19" t="s">
        <v>14</v>
      </c>
      <c r="AV83" s="19" t="s">
        <v>15</v>
      </c>
      <c r="AW83" s="19" t="s">
        <v>16</v>
      </c>
    </row>
    <row r="84" spans="3:61" x14ac:dyDescent="0.25">
      <c r="C84" t="s">
        <v>225</v>
      </c>
      <c r="D84">
        <f t="shared" ref="D84:M84" si="114">COUNTIF(D34:D75,"&lt;500")</f>
        <v>4</v>
      </c>
      <c r="E84">
        <f t="shared" si="114"/>
        <v>6</v>
      </c>
      <c r="F84">
        <f t="shared" si="114"/>
        <v>8</v>
      </c>
      <c r="G84">
        <f t="shared" si="114"/>
        <v>1</v>
      </c>
      <c r="H84">
        <f t="shared" si="114"/>
        <v>10</v>
      </c>
      <c r="I84">
        <f t="shared" si="114"/>
        <v>6</v>
      </c>
      <c r="J84">
        <f t="shared" si="114"/>
        <v>12</v>
      </c>
      <c r="K84">
        <f t="shared" si="114"/>
        <v>11</v>
      </c>
      <c r="L84">
        <f t="shared" si="114"/>
        <v>10</v>
      </c>
      <c r="M84">
        <f t="shared" si="114"/>
        <v>2</v>
      </c>
      <c r="O84" t="s">
        <v>225</v>
      </c>
      <c r="P84">
        <f>COUNTIF(P34:P76,"&lt;500")</f>
        <v>4</v>
      </c>
      <c r="Q84">
        <f t="shared" ref="Q84:Y84" si="115">COUNTIF(Q34:Q76,"&lt;500")</f>
        <v>8</v>
      </c>
      <c r="R84">
        <f t="shared" si="115"/>
        <v>10</v>
      </c>
      <c r="S84">
        <f t="shared" si="115"/>
        <v>2</v>
      </c>
      <c r="T84">
        <f t="shared" si="115"/>
        <v>13</v>
      </c>
      <c r="U84">
        <f t="shared" si="115"/>
        <v>8</v>
      </c>
      <c r="V84">
        <f t="shared" si="115"/>
        <v>13</v>
      </c>
      <c r="W84">
        <f t="shared" si="115"/>
        <v>12</v>
      </c>
      <c r="X84">
        <f t="shared" si="115"/>
        <v>13</v>
      </c>
      <c r="Y84">
        <f t="shared" si="115"/>
        <v>5</v>
      </c>
      <c r="AA84" t="s">
        <v>225</v>
      </c>
      <c r="AB84">
        <f>COUNTIF(AB34:AB76,"&lt;500")</f>
        <v>4</v>
      </c>
      <c r="AC84">
        <f t="shared" ref="AC84:AK84" si="116">COUNTIF(AC34:AC76,"&lt;500")</f>
        <v>7</v>
      </c>
      <c r="AD84">
        <f t="shared" si="116"/>
        <v>12</v>
      </c>
      <c r="AE84">
        <f t="shared" si="116"/>
        <v>4</v>
      </c>
      <c r="AF84">
        <f t="shared" si="116"/>
        <v>15</v>
      </c>
      <c r="AG84">
        <f t="shared" si="116"/>
        <v>9</v>
      </c>
      <c r="AH84">
        <f t="shared" si="116"/>
        <v>14</v>
      </c>
      <c r="AI84">
        <f t="shared" si="116"/>
        <v>13</v>
      </c>
      <c r="AJ84">
        <f t="shared" si="116"/>
        <v>15</v>
      </c>
      <c r="AK84">
        <f t="shared" si="116"/>
        <v>6</v>
      </c>
      <c r="AM84" t="s">
        <v>225</v>
      </c>
      <c r="AN84">
        <f>COUNTIF(AN34:AN76,"&lt;500")</f>
        <v>4</v>
      </c>
      <c r="AO84">
        <f t="shared" ref="AO84:AW84" si="117">COUNTIF(AO34:AO76,"&lt;500")</f>
        <v>9</v>
      </c>
      <c r="AP84">
        <f t="shared" si="117"/>
        <v>13</v>
      </c>
      <c r="AQ84">
        <f t="shared" si="117"/>
        <v>2</v>
      </c>
      <c r="AR84">
        <f t="shared" si="117"/>
        <v>15</v>
      </c>
      <c r="AS84">
        <f t="shared" si="117"/>
        <v>10</v>
      </c>
      <c r="AT84">
        <f t="shared" si="117"/>
        <v>15</v>
      </c>
      <c r="AU84">
        <f t="shared" si="117"/>
        <v>15</v>
      </c>
      <c r="AV84">
        <f t="shared" si="117"/>
        <v>14</v>
      </c>
      <c r="AW84">
        <f t="shared" si="117"/>
        <v>5</v>
      </c>
    </row>
    <row r="85" spans="3:61" x14ac:dyDescent="0.25">
      <c r="C85" t="s">
        <v>226</v>
      </c>
      <c r="D85">
        <f t="shared" ref="D85:M85" si="118">COUNTIF(D34:D75,"&gt;499")-COUNTIF(D34:D75,"&gt;1500")</f>
        <v>13</v>
      </c>
      <c r="E85">
        <f t="shared" si="118"/>
        <v>21</v>
      </c>
      <c r="F85">
        <f t="shared" si="118"/>
        <v>9</v>
      </c>
      <c r="G85">
        <f t="shared" si="118"/>
        <v>7</v>
      </c>
      <c r="H85">
        <f t="shared" si="118"/>
        <v>18</v>
      </c>
      <c r="I85">
        <f t="shared" si="118"/>
        <v>12</v>
      </c>
      <c r="J85">
        <f t="shared" si="118"/>
        <v>6</v>
      </c>
      <c r="K85">
        <f t="shared" si="118"/>
        <v>11</v>
      </c>
      <c r="L85">
        <f t="shared" si="118"/>
        <v>17</v>
      </c>
      <c r="M85">
        <f t="shared" si="118"/>
        <v>6</v>
      </c>
      <c r="O85" t="s">
        <v>226</v>
      </c>
      <c r="P85">
        <f>COUNTIF(P34:P76,"&gt;499")-COUNTIF(P34:P76,"&gt;1500")</f>
        <v>14</v>
      </c>
      <c r="Q85">
        <f t="shared" ref="Q85:Y85" si="119">COUNTIF(Q34:Q76,"&gt;499")-COUNTIF(Q34:Q76,"&gt;1500")</f>
        <v>20</v>
      </c>
      <c r="R85">
        <f t="shared" si="119"/>
        <v>8</v>
      </c>
      <c r="S85">
        <f t="shared" si="119"/>
        <v>7</v>
      </c>
      <c r="T85">
        <f t="shared" si="119"/>
        <v>16</v>
      </c>
      <c r="U85">
        <f t="shared" si="119"/>
        <v>12</v>
      </c>
      <c r="V85">
        <f t="shared" si="119"/>
        <v>5</v>
      </c>
      <c r="W85">
        <f t="shared" si="119"/>
        <v>10</v>
      </c>
      <c r="X85">
        <f t="shared" si="119"/>
        <v>13</v>
      </c>
      <c r="Y85">
        <f t="shared" si="119"/>
        <v>5</v>
      </c>
      <c r="AA85" t="s">
        <v>226</v>
      </c>
      <c r="AB85">
        <f>COUNTIF(AB34:AB76,"&gt;499")-COUNTIF(AB34:AB76,"&gt;1500")</f>
        <v>17</v>
      </c>
      <c r="AC85">
        <f t="shared" ref="AC85:AK85" si="120">COUNTIF(AC34:AC76,"&gt;499")-COUNTIF(AC34:AC76,"&gt;1500")</f>
        <v>21</v>
      </c>
      <c r="AD85">
        <f t="shared" si="120"/>
        <v>9</v>
      </c>
      <c r="AE85">
        <f t="shared" si="120"/>
        <v>6</v>
      </c>
      <c r="AF85">
        <f t="shared" si="120"/>
        <v>15</v>
      </c>
      <c r="AG85">
        <f t="shared" si="120"/>
        <v>11</v>
      </c>
      <c r="AH85">
        <f t="shared" si="120"/>
        <v>5</v>
      </c>
      <c r="AI85">
        <f t="shared" si="120"/>
        <v>10</v>
      </c>
      <c r="AJ85">
        <f t="shared" si="120"/>
        <v>14</v>
      </c>
      <c r="AK85">
        <f t="shared" si="120"/>
        <v>5</v>
      </c>
      <c r="AM85" t="s">
        <v>226</v>
      </c>
      <c r="AN85">
        <f>COUNTIF(AN34:AN76,"&gt;499")-COUNTIF(AN34:AN76,"&gt;1500")</f>
        <v>17</v>
      </c>
      <c r="AO85">
        <f t="shared" ref="AO85:AW85" si="121">COUNTIF(AO34:AO76,"&gt;499")-COUNTIF(AO34:AO76,"&gt;1500")</f>
        <v>22</v>
      </c>
      <c r="AP85">
        <f t="shared" si="121"/>
        <v>9</v>
      </c>
      <c r="AQ85">
        <f t="shared" si="121"/>
        <v>9</v>
      </c>
      <c r="AR85">
        <f t="shared" si="121"/>
        <v>16</v>
      </c>
      <c r="AS85">
        <f t="shared" si="121"/>
        <v>8</v>
      </c>
      <c r="AT85">
        <f t="shared" si="121"/>
        <v>3</v>
      </c>
      <c r="AU85">
        <f t="shared" si="121"/>
        <v>4</v>
      </c>
      <c r="AV85">
        <f t="shared" si="121"/>
        <v>13</v>
      </c>
      <c r="AW85">
        <f t="shared" si="121"/>
        <v>3</v>
      </c>
    </row>
    <row r="86" spans="3:61" x14ac:dyDescent="0.25">
      <c r="C86" t="s">
        <v>227</v>
      </c>
      <c r="D86">
        <f t="shared" ref="D86:M86" si="122">COUNTIF(D34:D75,"&gt;1500")</f>
        <v>19</v>
      </c>
      <c r="E86">
        <f t="shared" si="122"/>
        <v>7</v>
      </c>
      <c r="F86">
        <f t="shared" si="122"/>
        <v>5</v>
      </c>
      <c r="G86">
        <f t="shared" si="122"/>
        <v>3</v>
      </c>
      <c r="H86">
        <f t="shared" si="122"/>
        <v>2</v>
      </c>
      <c r="I86">
        <f t="shared" si="122"/>
        <v>2</v>
      </c>
      <c r="J86">
        <f t="shared" si="122"/>
        <v>0</v>
      </c>
      <c r="K86">
        <f t="shared" si="122"/>
        <v>2</v>
      </c>
      <c r="L86">
        <f t="shared" si="122"/>
        <v>3</v>
      </c>
      <c r="M86">
        <f t="shared" si="122"/>
        <v>2</v>
      </c>
      <c r="O86" t="s">
        <v>227</v>
      </c>
      <c r="P86">
        <f>COUNTIF(P34:P76,"&gt;1500")</f>
        <v>18</v>
      </c>
      <c r="Q86">
        <f t="shared" ref="Q86:Y86" si="123">COUNTIF(Q34:Q76,"&gt;1500")</f>
        <v>7</v>
      </c>
      <c r="R86">
        <f t="shared" si="123"/>
        <v>4</v>
      </c>
      <c r="S86">
        <f t="shared" si="123"/>
        <v>3</v>
      </c>
      <c r="T86">
        <f t="shared" si="123"/>
        <v>2</v>
      </c>
      <c r="U86">
        <f t="shared" si="123"/>
        <v>1</v>
      </c>
      <c r="V86">
        <f t="shared" si="123"/>
        <v>0</v>
      </c>
      <c r="W86">
        <f t="shared" si="123"/>
        <v>0</v>
      </c>
      <c r="X86">
        <f t="shared" si="123"/>
        <v>3</v>
      </c>
      <c r="Y86">
        <f t="shared" si="123"/>
        <v>1</v>
      </c>
      <c r="AA86" t="s">
        <v>227</v>
      </c>
      <c r="AB86">
        <f>COUNTIF(AB34:AB76,"&gt;1500")</f>
        <v>15</v>
      </c>
      <c r="AC86">
        <f t="shared" ref="AC86:AK86" si="124">COUNTIF(AC34:AC76,"&gt;1500")</f>
        <v>7</v>
      </c>
      <c r="AD86">
        <f t="shared" si="124"/>
        <v>3</v>
      </c>
      <c r="AE86">
        <f t="shared" si="124"/>
        <v>3</v>
      </c>
      <c r="AF86">
        <f t="shared" si="124"/>
        <v>2</v>
      </c>
      <c r="AG86">
        <f t="shared" si="124"/>
        <v>1</v>
      </c>
      <c r="AH86">
        <f t="shared" si="124"/>
        <v>0</v>
      </c>
      <c r="AI86">
        <f t="shared" si="124"/>
        <v>0</v>
      </c>
      <c r="AJ86">
        <f t="shared" si="124"/>
        <v>2</v>
      </c>
      <c r="AK86">
        <f t="shared" si="124"/>
        <v>1</v>
      </c>
      <c r="AM86" t="s">
        <v>227</v>
      </c>
      <c r="AN86">
        <f>COUNTIF(AN34:AN76,"&gt;1500")</f>
        <v>14</v>
      </c>
      <c r="AO86">
        <f t="shared" ref="AO86:AW86" si="125">COUNTIF(AO34:AO76,"&gt;1500")</f>
        <v>4</v>
      </c>
      <c r="AP86">
        <f t="shared" si="125"/>
        <v>2</v>
      </c>
      <c r="AQ86">
        <f t="shared" si="125"/>
        <v>2</v>
      </c>
      <c r="AR86">
        <f t="shared" si="125"/>
        <v>0</v>
      </c>
      <c r="AS86">
        <f t="shared" si="125"/>
        <v>1</v>
      </c>
      <c r="AT86">
        <f t="shared" si="125"/>
        <v>0</v>
      </c>
      <c r="AU86">
        <f t="shared" si="125"/>
        <v>0</v>
      </c>
      <c r="AV86">
        <f t="shared" si="125"/>
        <v>2</v>
      </c>
      <c r="AW86">
        <f t="shared" si="125"/>
        <v>1</v>
      </c>
    </row>
    <row r="87" spans="3:61" x14ac:dyDescent="0.25">
      <c r="C87" t="s">
        <v>218</v>
      </c>
      <c r="D87">
        <f t="shared" ref="D87:M87" si="126">COUNTA(D34:D75)</f>
        <v>36</v>
      </c>
      <c r="E87">
        <f t="shared" si="126"/>
        <v>34</v>
      </c>
      <c r="F87">
        <f t="shared" si="126"/>
        <v>22</v>
      </c>
      <c r="G87">
        <f t="shared" si="126"/>
        <v>11</v>
      </c>
      <c r="H87">
        <f t="shared" si="126"/>
        <v>30</v>
      </c>
      <c r="I87">
        <f t="shared" si="126"/>
        <v>20</v>
      </c>
      <c r="J87">
        <f t="shared" si="126"/>
        <v>18</v>
      </c>
      <c r="K87">
        <f t="shared" si="126"/>
        <v>24</v>
      </c>
      <c r="L87">
        <f t="shared" si="126"/>
        <v>30</v>
      </c>
      <c r="M87">
        <f t="shared" si="126"/>
        <v>10</v>
      </c>
      <c r="O87" t="s">
        <v>218</v>
      </c>
      <c r="P87">
        <f>COUNTA(P34:P76)</f>
        <v>36</v>
      </c>
      <c r="Q87">
        <f t="shared" ref="Q87:Y87" si="127">COUNTA(Q34:Q76)</f>
        <v>35</v>
      </c>
      <c r="R87">
        <f t="shared" si="127"/>
        <v>22</v>
      </c>
      <c r="S87">
        <f t="shared" si="127"/>
        <v>12</v>
      </c>
      <c r="T87">
        <f t="shared" si="127"/>
        <v>31</v>
      </c>
      <c r="U87">
        <f t="shared" si="127"/>
        <v>21</v>
      </c>
      <c r="V87">
        <f t="shared" si="127"/>
        <v>18</v>
      </c>
      <c r="W87">
        <f t="shared" si="127"/>
        <v>22</v>
      </c>
      <c r="X87">
        <f t="shared" si="127"/>
        <v>29</v>
      </c>
      <c r="Y87">
        <f t="shared" si="127"/>
        <v>11</v>
      </c>
      <c r="AA87" t="s">
        <v>218</v>
      </c>
      <c r="AB87">
        <f>COUNTA(AB34:AB76)</f>
        <v>36</v>
      </c>
      <c r="AC87">
        <f t="shared" ref="AC87:AK87" si="128">COUNTA(AC34:AC76)</f>
        <v>35</v>
      </c>
      <c r="AD87">
        <f t="shared" si="128"/>
        <v>24</v>
      </c>
      <c r="AE87">
        <f t="shared" si="128"/>
        <v>13</v>
      </c>
      <c r="AF87">
        <f t="shared" si="128"/>
        <v>32</v>
      </c>
      <c r="AG87">
        <f t="shared" si="128"/>
        <v>21</v>
      </c>
      <c r="AH87">
        <f t="shared" si="128"/>
        <v>19</v>
      </c>
      <c r="AI87">
        <f t="shared" si="128"/>
        <v>23</v>
      </c>
      <c r="AJ87">
        <f t="shared" si="128"/>
        <v>31</v>
      </c>
      <c r="AK87">
        <f t="shared" si="128"/>
        <v>12</v>
      </c>
      <c r="AM87" t="s">
        <v>218</v>
      </c>
      <c r="AN87">
        <f>COUNTA(AN34:AN76)</f>
        <v>35</v>
      </c>
      <c r="AO87">
        <f t="shared" ref="AO87:AW87" si="129">COUNTA(AO34:AO76)</f>
        <v>35</v>
      </c>
      <c r="AP87">
        <f t="shared" si="129"/>
        <v>24</v>
      </c>
      <c r="AQ87">
        <f t="shared" si="129"/>
        <v>19</v>
      </c>
      <c r="AR87">
        <f t="shared" si="129"/>
        <v>31</v>
      </c>
      <c r="AS87">
        <f t="shared" si="129"/>
        <v>22</v>
      </c>
      <c r="AT87">
        <f t="shared" si="129"/>
        <v>43</v>
      </c>
      <c r="AU87">
        <f t="shared" si="129"/>
        <v>22</v>
      </c>
      <c r="AV87">
        <f t="shared" si="129"/>
        <v>35</v>
      </c>
      <c r="AW87">
        <f t="shared" si="129"/>
        <v>12</v>
      </c>
    </row>
    <row r="88" spans="3:61" x14ac:dyDescent="0.25">
      <c r="C88" t="s">
        <v>217</v>
      </c>
      <c r="D88">
        <f>SUM(D84:D86)</f>
        <v>36</v>
      </c>
      <c r="E88">
        <f t="shared" ref="E88:M88" si="130">SUM(E84:E86)</f>
        <v>34</v>
      </c>
      <c r="F88">
        <f t="shared" si="130"/>
        <v>22</v>
      </c>
      <c r="G88">
        <f t="shared" si="130"/>
        <v>11</v>
      </c>
      <c r="H88">
        <f t="shared" si="130"/>
        <v>30</v>
      </c>
      <c r="I88">
        <f t="shared" si="130"/>
        <v>20</v>
      </c>
      <c r="J88">
        <f t="shared" si="130"/>
        <v>18</v>
      </c>
      <c r="K88">
        <f t="shared" si="130"/>
        <v>24</v>
      </c>
      <c r="L88">
        <f t="shared" si="130"/>
        <v>30</v>
      </c>
      <c r="M88">
        <f t="shared" si="130"/>
        <v>10</v>
      </c>
      <c r="O88" t="s">
        <v>217</v>
      </c>
      <c r="P88">
        <f>SUM(P84:P86)</f>
        <v>36</v>
      </c>
      <c r="Q88">
        <f t="shared" ref="Q88:Y88" si="131">SUM(Q84:Q86)</f>
        <v>35</v>
      </c>
      <c r="R88">
        <f t="shared" si="131"/>
        <v>22</v>
      </c>
      <c r="S88">
        <f t="shared" si="131"/>
        <v>12</v>
      </c>
      <c r="T88">
        <f t="shared" si="131"/>
        <v>31</v>
      </c>
      <c r="U88">
        <f t="shared" si="131"/>
        <v>21</v>
      </c>
      <c r="V88">
        <f t="shared" si="131"/>
        <v>18</v>
      </c>
      <c r="W88">
        <f t="shared" si="131"/>
        <v>22</v>
      </c>
      <c r="X88">
        <f t="shared" si="131"/>
        <v>29</v>
      </c>
      <c r="Y88">
        <f t="shared" si="131"/>
        <v>11</v>
      </c>
      <c r="AA88" t="s">
        <v>217</v>
      </c>
      <c r="AB88">
        <f>SUM(AB84:AB86)</f>
        <v>36</v>
      </c>
      <c r="AC88">
        <f t="shared" ref="AC88:AK88" si="132">SUM(AC84:AC86)</f>
        <v>35</v>
      </c>
      <c r="AD88">
        <f t="shared" si="132"/>
        <v>24</v>
      </c>
      <c r="AE88">
        <f t="shared" si="132"/>
        <v>13</v>
      </c>
      <c r="AF88">
        <f t="shared" si="132"/>
        <v>32</v>
      </c>
      <c r="AG88">
        <f t="shared" si="132"/>
        <v>21</v>
      </c>
      <c r="AH88">
        <f t="shared" si="132"/>
        <v>19</v>
      </c>
      <c r="AI88">
        <f t="shared" si="132"/>
        <v>23</v>
      </c>
      <c r="AJ88">
        <f t="shared" si="132"/>
        <v>31</v>
      </c>
      <c r="AK88">
        <f t="shared" si="132"/>
        <v>12</v>
      </c>
      <c r="AM88" t="s">
        <v>217</v>
      </c>
      <c r="AN88">
        <f>SUM(AN84:AN86)</f>
        <v>35</v>
      </c>
      <c r="AO88">
        <f t="shared" ref="AO88:AW88" si="133">SUM(AO84:AO86)</f>
        <v>35</v>
      </c>
      <c r="AP88">
        <f t="shared" si="133"/>
        <v>24</v>
      </c>
      <c r="AQ88">
        <f t="shared" si="133"/>
        <v>13</v>
      </c>
      <c r="AR88">
        <f t="shared" si="133"/>
        <v>31</v>
      </c>
      <c r="AS88">
        <f t="shared" si="133"/>
        <v>19</v>
      </c>
      <c r="AT88">
        <f t="shared" si="133"/>
        <v>18</v>
      </c>
      <c r="AU88">
        <f t="shared" si="133"/>
        <v>19</v>
      </c>
      <c r="AV88">
        <f t="shared" si="133"/>
        <v>29</v>
      </c>
      <c r="AW88">
        <f t="shared" si="133"/>
        <v>9</v>
      </c>
    </row>
    <row r="90" spans="3:61" x14ac:dyDescent="0.25">
      <c r="C90" t="s">
        <v>3</v>
      </c>
      <c r="O90" t="s">
        <v>3</v>
      </c>
      <c r="AA90" t="s">
        <v>3</v>
      </c>
      <c r="AM90" t="s">
        <v>3</v>
      </c>
    </row>
    <row r="91" spans="3:61" ht="30" x14ac:dyDescent="0.25">
      <c r="C91" s="19" t="s">
        <v>80</v>
      </c>
      <c r="D91" s="23" t="s">
        <v>7</v>
      </c>
      <c r="E91" s="23" t="s">
        <v>13</v>
      </c>
      <c r="F91" s="23" t="s">
        <v>8</v>
      </c>
      <c r="G91" s="23" t="s">
        <v>9</v>
      </c>
      <c r="H91" s="23" t="s">
        <v>10</v>
      </c>
      <c r="I91" s="23" t="s">
        <v>11</v>
      </c>
      <c r="J91" s="23" t="s">
        <v>12</v>
      </c>
      <c r="K91" s="23" t="s">
        <v>14</v>
      </c>
      <c r="L91" s="23" t="s">
        <v>15</v>
      </c>
      <c r="M91" s="23" t="s">
        <v>16</v>
      </c>
      <c r="O91" s="19" t="s">
        <v>80</v>
      </c>
      <c r="P91" s="23" t="s">
        <v>7</v>
      </c>
      <c r="Q91" s="23" t="s">
        <v>13</v>
      </c>
      <c r="R91" s="23" t="s">
        <v>8</v>
      </c>
      <c r="S91" s="23" t="s">
        <v>9</v>
      </c>
      <c r="T91" s="23" t="s">
        <v>10</v>
      </c>
      <c r="U91" s="23" t="s">
        <v>11</v>
      </c>
      <c r="V91" s="23" t="s">
        <v>12</v>
      </c>
      <c r="W91" s="23" t="s">
        <v>14</v>
      </c>
      <c r="X91" s="23" t="s">
        <v>15</v>
      </c>
      <c r="Y91" s="23" t="s">
        <v>16</v>
      </c>
      <c r="AA91" s="19" t="s">
        <v>80</v>
      </c>
      <c r="AB91" s="23" t="s">
        <v>7</v>
      </c>
      <c r="AC91" s="23" t="s">
        <v>13</v>
      </c>
      <c r="AD91" s="23" t="s">
        <v>8</v>
      </c>
      <c r="AE91" s="23" t="s">
        <v>9</v>
      </c>
      <c r="AF91" s="23" t="s">
        <v>10</v>
      </c>
      <c r="AG91" s="23" t="s">
        <v>11</v>
      </c>
      <c r="AH91" s="23" t="s">
        <v>12</v>
      </c>
      <c r="AI91" s="23" t="s">
        <v>14</v>
      </c>
      <c r="AJ91" s="23" t="s">
        <v>15</v>
      </c>
      <c r="AK91" s="23" t="s">
        <v>16</v>
      </c>
      <c r="AM91" s="19" t="s">
        <v>80</v>
      </c>
      <c r="AN91" s="23" t="s">
        <v>7</v>
      </c>
      <c r="AO91" s="23" t="s">
        <v>13</v>
      </c>
      <c r="AP91" s="23" t="s">
        <v>8</v>
      </c>
      <c r="AQ91" s="23" t="s">
        <v>9</v>
      </c>
      <c r="AR91" s="23" t="s">
        <v>10</v>
      </c>
      <c r="AS91" s="23" t="s">
        <v>11</v>
      </c>
      <c r="AT91" s="23" t="s">
        <v>12</v>
      </c>
      <c r="AU91" s="23" t="s">
        <v>14</v>
      </c>
      <c r="AV91" s="23" t="s">
        <v>15</v>
      </c>
      <c r="AW91" s="23" t="s">
        <v>16</v>
      </c>
    </row>
    <row r="92" spans="3:61" x14ac:dyDescent="0.25">
      <c r="C92" t="s">
        <v>17</v>
      </c>
      <c r="D92">
        <v>1000</v>
      </c>
      <c r="E92">
        <v>1000</v>
      </c>
      <c r="F92">
        <v>100</v>
      </c>
      <c r="H92">
        <v>1000</v>
      </c>
      <c r="I92">
        <v>1000</v>
      </c>
      <c r="J92">
        <v>100</v>
      </c>
      <c r="K92">
        <v>100</v>
      </c>
      <c r="L92">
        <v>1000</v>
      </c>
      <c r="O92" t="s">
        <v>17</v>
      </c>
      <c r="P92">
        <v>1000</v>
      </c>
      <c r="Q92">
        <v>1000</v>
      </c>
      <c r="R92">
        <v>100</v>
      </c>
      <c r="T92">
        <v>1000</v>
      </c>
      <c r="U92">
        <v>1000</v>
      </c>
      <c r="V92">
        <v>100</v>
      </c>
      <c r="W92">
        <v>100</v>
      </c>
      <c r="X92">
        <v>1000</v>
      </c>
      <c r="AA92" t="s">
        <v>17</v>
      </c>
      <c r="AB92">
        <v>1000</v>
      </c>
      <c r="AC92">
        <v>1000</v>
      </c>
      <c r="AD92">
        <v>100</v>
      </c>
      <c r="AF92">
        <v>1000</v>
      </c>
      <c r="AG92">
        <v>1000</v>
      </c>
      <c r="AH92">
        <v>100</v>
      </c>
      <c r="AI92">
        <v>100</v>
      </c>
      <c r="AJ92">
        <v>1000</v>
      </c>
      <c r="AM92" t="s">
        <v>17</v>
      </c>
      <c r="AN92">
        <v>1000</v>
      </c>
      <c r="AO92">
        <v>1000</v>
      </c>
      <c r="AP92">
        <v>100</v>
      </c>
      <c r="AR92">
        <v>1000</v>
      </c>
      <c r="AS92">
        <v>1000</v>
      </c>
      <c r="AT92">
        <v>100</v>
      </c>
      <c r="AU92">
        <v>100</v>
      </c>
      <c r="AV92">
        <v>1000</v>
      </c>
    </row>
    <row r="93" spans="3:61" x14ac:dyDescent="0.25">
      <c r="C93" t="s">
        <v>33</v>
      </c>
      <c r="D93">
        <v>1000</v>
      </c>
      <c r="E93">
        <v>1000</v>
      </c>
      <c r="F93">
        <v>1000</v>
      </c>
      <c r="H93">
        <v>1000</v>
      </c>
      <c r="I93">
        <v>1000</v>
      </c>
      <c r="J93">
        <v>50</v>
      </c>
      <c r="K93">
        <v>50</v>
      </c>
      <c r="L93">
        <v>1000</v>
      </c>
      <c r="O93" t="s">
        <v>33</v>
      </c>
      <c r="P93">
        <v>1000</v>
      </c>
      <c r="Q93">
        <v>1000</v>
      </c>
      <c r="R93">
        <v>1000</v>
      </c>
      <c r="T93">
        <v>1000</v>
      </c>
      <c r="U93">
        <v>1000</v>
      </c>
      <c r="V93">
        <v>50</v>
      </c>
      <c r="W93">
        <v>50</v>
      </c>
      <c r="X93">
        <v>1000</v>
      </c>
      <c r="AA93" t="s">
        <v>33</v>
      </c>
      <c r="AB93">
        <v>1000</v>
      </c>
      <c r="AC93">
        <v>1000</v>
      </c>
      <c r="AD93">
        <v>1000</v>
      </c>
      <c r="AF93">
        <v>1000</v>
      </c>
      <c r="AG93">
        <v>1000</v>
      </c>
      <c r="AH93">
        <v>50</v>
      </c>
      <c r="AI93">
        <v>50</v>
      </c>
      <c r="AJ93">
        <v>1000</v>
      </c>
      <c r="AM93" t="s">
        <v>33</v>
      </c>
      <c r="AN93">
        <v>1000</v>
      </c>
      <c r="AO93">
        <v>1000</v>
      </c>
      <c r="AP93">
        <v>1000</v>
      </c>
      <c r="AR93">
        <v>1000</v>
      </c>
      <c r="AS93">
        <v>1000</v>
      </c>
      <c r="AT93">
        <v>50</v>
      </c>
      <c r="AU93">
        <v>50</v>
      </c>
      <c r="AV93">
        <v>1000</v>
      </c>
    </row>
    <row r="94" spans="3:61" x14ac:dyDescent="0.25">
      <c r="C94" t="s">
        <v>25</v>
      </c>
      <c r="D94">
        <v>50</v>
      </c>
      <c r="E94">
        <v>50</v>
      </c>
      <c r="F94">
        <v>0</v>
      </c>
      <c r="H94">
        <v>10</v>
      </c>
      <c r="J94" t="s">
        <v>20</v>
      </c>
      <c r="L94">
        <v>30</v>
      </c>
      <c r="O94" t="s">
        <v>25</v>
      </c>
      <c r="P94">
        <v>50</v>
      </c>
      <c r="Q94">
        <v>50</v>
      </c>
      <c r="R94">
        <v>0</v>
      </c>
      <c r="T94">
        <v>10</v>
      </c>
      <c r="V94" t="s">
        <v>20</v>
      </c>
      <c r="X94">
        <v>30</v>
      </c>
      <c r="AA94" t="s">
        <v>25</v>
      </c>
      <c r="AB94">
        <v>50</v>
      </c>
      <c r="AC94">
        <v>50</v>
      </c>
      <c r="AD94">
        <v>0</v>
      </c>
      <c r="AF94">
        <v>10</v>
      </c>
      <c r="AH94" t="s">
        <v>20</v>
      </c>
      <c r="AJ94">
        <v>30</v>
      </c>
      <c r="AM94" t="s">
        <v>25</v>
      </c>
      <c r="AN94">
        <v>50</v>
      </c>
      <c r="AO94">
        <v>50</v>
      </c>
      <c r="AP94">
        <v>0</v>
      </c>
      <c r="AR94">
        <v>10</v>
      </c>
      <c r="AT94" t="s">
        <v>20</v>
      </c>
      <c r="AV94">
        <v>30</v>
      </c>
    </row>
    <row r="95" spans="3:61" x14ac:dyDescent="0.25">
      <c r="C95" t="s">
        <v>22</v>
      </c>
      <c r="D95">
        <v>10000</v>
      </c>
      <c r="E95">
        <v>1000</v>
      </c>
      <c r="F95">
        <v>0</v>
      </c>
      <c r="H95">
        <v>1000</v>
      </c>
      <c r="J95">
        <v>50</v>
      </c>
      <c r="K95">
        <v>50</v>
      </c>
      <c r="L95">
        <v>1000</v>
      </c>
      <c r="O95" t="s">
        <v>22</v>
      </c>
      <c r="P95">
        <v>10000</v>
      </c>
      <c r="Q95">
        <v>1000</v>
      </c>
      <c r="R95">
        <v>0</v>
      </c>
      <c r="T95">
        <v>1000</v>
      </c>
      <c r="V95">
        <v>50</v>
      </c>
      <c r="W95">
        <v>50</v>
      </c>
      <c r="X95">
        <v>1000</v>
      </c>
      <c r="AA95" t="s">
        <v>22</v>
      </c>
      <c r="AB95">
        <v>10000</v>
      </c>
      <c r="AC95">
        <v>1000</v>
      </c>
      <c r="AD95">
        <v>0</v>
      </c>
      <c r="AF95">
        <v>1000</v>
      </c>
      <c r="AH95">
        <v>50</v>
      </c>
      <c r="AI95">
        <v>50</v>
      </c>
      <c r="AJ95">
        <v>1000</v>
      </c>
      <c r="AM95" t="s">
        <v>22</v>
      </c>
      <c r="AN95">
        <v>10000</v>
      </c>
      <c r="AO95">
        <v>1000</v>
      </c>
      <c r="AP95">
        <v>0</v>
      </c>
      <c r="AR95">
        <v>1000</v>
      </c>
      <c r="AT95">
        <v>50</v>
      </c>
      <c r="AU95">
        <v>50</v>
      </c>
      <c r="AV95">
        <v>1000</v>
      </c>
    </row>
    <row r="96" spans="3:61" x14ac:dyDescent="0.25">
      <c r="C96" t="s">
        <v>53</v>
      </c>
      <c r="D96">
        <v>1000</v>
      </c>
      <c r="E96">
        <v>1000</v>
      </c>
      <c r="F96">
        <v>0</v>
      </c>
      <c r="G96">
        <v>1000</v>
      </c>
      <c r="H96">
        <v>1000</v>
      </c>
      <c r="J96" t="s">
        <v>20</v>
      </c>
      <c r="L96">
        <v>1000</v>
      </c>
      <c r="O96" t="s">
        <v>53</v>
      </c>
      <c r="P96">
        <v>1000</v>
      </c>
      <c r="Q96">
        <v>1000</v>
      </c>
      <c r="R96">
        <v>0</v>
      </c>
      <c r="S96">
        <v>1000</v>
      </c>
      <c r="T96">
        <v>1000</v>
      </c>
      <c r="V96" t="s">
        <v>20</v>
      </c>
      <c r="X96">
        <v>1000</v>
      </c>
      <c r="AA96" t="s">
        <v>53</v>
      </c>
      <c r="AB96">
        <v>1000</v>
      </c>
      <c r="AC96">
        <v>1000</v>
      </c>
      <c r="AD96">
        <v>0</v>
      </c>
      <c r="AE96">
        <v>1000</v>
      </c>
      <c r="AF96">
        <v>1000</v>
      </c>
      <c r="AH96" t="s">
        <v>20</v>
      </c>
      <c r="AJ96">
        <v>1000</v>
      </c>
      <c r="AM96" t="s">
        <v>53</v>
      </c>
      <c r="AN96">
        <v>1000</v>
      </c>
      <c r="AO96">
        <v>1000</v>
      </c>
      <c r="AP96">
        <v>0</v>
      </c>
      <c r="AQ96">
        <v>1000</v>
      </c>
      <c r="AR96">
        <v>1000</v>
      </c>
      <c r="AT96" t="s">
        <v>20</v>
      </c>
      <c r="AV96">
        <v>1000</v>
      </c>
    </row>
    <row r="97" spans="3:49" x14ac:dyDescent="0.25">
      <c r="C97" t="s">
        <v>43</v>
      </c>
      <c r="D97">
        <v>0</v>
      </c>
      <c r="E97">
        <v>30</v>
      </c>
      <c r="F97">
        <v>0</v>
      </c>
      <c r="H97">
        <v>20</v>
      </c>
      <c r="J97" t="s">
        <v>20</v>
      </c>
      <c r="O97" t="s">
        <v>43</v>
      </c>
      <c r="P97">
        <v>0</v>
      </c>
      <c r="Q97">
        <v>30</v>
      </c>
      <c r="R97">
        <v>0</v>
      </c>
      <c r="T97">
        <v>20</v>
      </c>
      <c r="V97" t="s">
        <v>20</v>
      </c>
      <c r="AA97" t="s">
        <v>43</v>
      </c>
      <c r="AB97">
        <v>0</v>
      </c>
      <c r="AC97">
        <v>30</v>
      </c>
      <c r="AD97">
        <v>0</v>
      </c>
      <c r="AF97">
        <v>20</v>
      </c>
      <c r="AH97" t="s">
        <v>20</v>
      </c>
      <c r="AM97" t="s">
        <v>43</v>
      </c>
      <c r="AN97">
        <v>0</v>
      </c>
      <c r="AO97">
        <v>30</v>
      </c>
      <c r="AP97">
        <v>0</v>
      </c>
      <c r="AR97">
        <v>20</v>
      </c>
      <c r="AT97" t="s">
        <v>20</v>
      </c>
    </row>
    <row r="98" spans="3:49" x14ac:dyDescent="0.25">
      <c r="C98" t="s">
        <v>47</v>
      </c>
      <c r="D98">
        <v>1000</v>
      </c>
      <c r="E98">
        <v>100</v>
      </c>
      <c r="F98">
        <v>0</v>
      </c>
      <c r="H98">
        <v>100</v>
      </c>
      <c r="I98">
        <v>100</v>
      </c>
      <c r="J98" t="s">
        <v>20</v>
      </c>
      <c r="L98">
        <v>100</v>
      </c>
      <c r="O98" t="s">
        <v>47</v>
      </c>
      <c r="P98">
        <v>1000</v>
      </c>
      <c r="Q98">
        <v>100</v>
      </c>
      <c r="R98">
        <v>0</v>
      </c>
      <c r="T98">
        <v>100</v>
      </c>
      <c r="U98">
        <v>100</v>
      </c>
      <c r="V98" t="s">
        <v>20</v>
      </c>
      <c r="X98">
        <v>100</v>
      </c>
      <c r="AA98" t="s">
        <v>47</v>
      </c>
      <c r="AB98">
        <v>1000</v>
      </c>
      <c r="AC98">
        <v>100</v>
      </c>
      <c r="AD98">
        <v>0</v>
      </c>
      <c r="AF98">
        <v>100</v>
      </c>
      <c r="AG98">
        <v>100</v>
      </c>
      <c r="AH98" t="s">
        <v>20</v>
      </c>
      <c r="AJ98">
        <v>100</v>
      </c>
      <c r="AM98" t="s">
        <v>47</v>
      </c>
      <c r="AN98">
        <v>1000</v>
      </c>
      <c r="AO98">
        <v>100</v>
      </c>
      <c r="AP98">
        <v>0</v>
      </c>
      <c r="AR98">
        <v>100</v>
      </c>
      <c r="AS98">
        <v>100</v>
      </c>
      <c r="AT98" t="s">
        <v>20</v>
      </c>
      <c r="AV98">
        <v>100</v>
      </c>
    </row>
    <row r="99" spans="3:49" x14ac:dyDescent="0.25">
      <c r="C99" t="s">
        <v>18</v>
      </c>
      <c r="D99">
        <v>2000</v>
      </c>
      <c r="E99">
        <v>1000</v>
      </c>
      <c r="F99">
        <v>1000</v>
      </c>
      <c r="G99">
        <v>1000</v>
      </c>
      <c r="H99">
        <v>1000</v>
      </c>
      <c r="I99">
        <v>1000</v>
      </c>
      <c r="J99" t="s">
        <v>20</v>
      </c>
      <c r="L99">
        <v>1000</v>
      </c>
      <c r="M99">
        <v>1000</v>
      </c>
      <c r="O99" t="s">
        <v>18</v>
      </c>
      <c r="P99">
        <v>2000</v>
      </c>
      <c r="Q99">
        <v>1000</v>
      </c>
      <c r="R99">
        <v>1000</v>
      </c>
      <c r="S99">
        <v>1000</v>
      </c>
      <c r="T99">
        <v>1000</v>
      </c>
      <c r="U99">
        <v>1000</v>
      </c>
      <c r="V99" t="s">
        <v>20</v>
      </c>
      <c r="X99">
        <v>1000</v>
      </c>
      <c r="Y99">
        <v>1000</v>
      </c>
      <c r="AA99" t="s">
        <v>18</v>
      </c>
      <c r="AB99">
        <v>2000</v>
      </c>
      <c r="AC99">
        <v>1000</v>
      </c>
      <c r="AD99">
        <v>1000</v>
      </c>
      <c r="AE99">
        <v>1000</v>
      </c>
      <c r="AF99">
        <v>1000</v>
      </c>
      <c r="AG99">
        <v>1000</v>
      </c>
      <c r="AH99" t="s">
        <v>20</v>
      </c>
      <c r="AJ99">
        <v>1000</v>
      </c>
      <c r="AK99">
        <v>1000</v>
      </c>
      <c r="AM99" t="s">
        <v>18</v>
      </c>
      <c r="AN99">
        <v>2000</v>
      </c>
      <c r="AO99">
        <v>1000</v>
      </c>
      <c r="AP99">
        <v>1000</v>
      </c>
      <c r="AQ99">
        <v>1000</v>
      </c>
      <c r="AR99">
        <v>1000</v>
      </c>
      <c r="AS99">
        <v>1000</v>
      </c>
      <c r="AT99" t="s">
        <v>20</v>
      </c>
      <c r="AV99">
        <v>1000</v>
      </c>
      <c r="AW99">
        <v>1000</v>
      </c>
    </row>
    <row r="100" spans="3:49" x14ac:dyDescent="0.25">
      <c r="C100" t="s">
        <v>54</v>
      </c>
      <c r="D100" t="s">
        <v>20</v>
      </c>
      <c r="E100" t="s">
        <v>20</v>
      </c>
      <c r="F100" t="s">
        <v>20</v>
      </c>
      <c r="G100" t="s">
        <v>20</v>
      </c>
      <c r="H100" t="s">
        <v>20</v>
      </c>
      <c r="I100" t="s">
        <v>20</v>
      </c>
      <c r="J100" t="s">
        <v>20</v>
      </c>
      <c r="L100" t="s">
        <v>20</v>
      </c>
      <c r="M100" t="s">
        <v>20</v>
      </c>
      <c r="O100" t="s">
        <v>54</v>
      </c>
      <c r="P100" t="s">
        <v>20</v>
      </c>
      <c r="Q100" t="s">
        <v>20</v>
      </c>
      <c r="R100" t="s">
        <v>20</v>
      </c>
      <c r="S100" t="s">
        <v>20</v>
      </c>
      <c r="T100" t="s">
        <v>20</v>
      </c>
      <c r="U100" t="s">
        <v>20</v>
      </c>
      <c r="V100" t="s">
        <v>20</v>
      </c>
      <c r="X100" t="s">
        <v>20</v>
      </c>
      <c r="Y100" t="s">
        <v>20</v>
      </c>
      <c r="AA100" t="s">
        <v>54</v>
      </c>
      <c r="AB100" t="s">
        <v>20</v>
      </c>
      <c r="AC100" t="s">
        <v>20</v>
      </c>
      <c r="AD100" t="s">
        <v>20</v>
      </c>
      <c r="AE100" t="s">
        <v>20</v>
      </c>
      <c r="AF100" t="s">
        <v>20</v>
      </c>
      <c r="AG100" t="s">
        <v>20</v>
      </c>
      <c r="AH100" t="s">
        <v>20</v>
      </c>
      <c r="AJ100" t="s">
        <v>20</v>
      </c>
      <c r="AK100" t="s">
        <v>20</v>
      </c>
      <c r="AM100" t="s">
        <v>54</v>
      </c>
      <c r="AN100" t="s">
        <v>20</v>
      </c>
      <c r="AO100" t="s">
        <v>20</v>
      </c>
      <c r="AP100" t="s">
        <v>20</v>
      </c>
      <c r="AQ100" t="s">
        <v>20</v>
      </c>
      <c r="AR100" t="s">
        <v>20</v>
      </c>
      <c r="AS100" t="s">
        <v>20</v>
      </c>
      <c r="AT100" t="s">
        <v>20</v>
      </c>
      <c r="AV100" t="s">
        <v>20</v>
      </c>
      <c r="AW100" t="s">
        <v>20</v>
      </c>
    </row>
    <row r="101" spans="3:49" x14ac:dyDescent="0.25">
      <c r="C101" t="s">
        <v>19</v>
      </c>
      <c r="D101">
        <v>1000</v>
      </c>
      <c r="E101">
        <v>1000</v>
      </c>
      <c r="F101">
        <v>50</v>
      </c>
      <c r="G101">
        <v>1000</v>
      </c>
      <c r="H101">
        <v>1000</v>
      </c>
      <c r="I101">
        <v>50</v>
      </c>
      <c r="J101">
        <v>50</v>
      </c>
      <c r="K101">
        <v>50</v>
      </c>
      <c r="L101">
        <v>10</v>
      </c>
      <c r="M101">
        <v>1000</v>
      </c>
      <c r="O101" t="s">
        <v>19</v>
      </c>
      <c r="P101">
        <v>1000</v>
      </c>
      <c r="Q101">
        <v>1000</v>
      </c>
      <c r="R101">
        <v>50</v>
      </c>
      <c r="S101">
        <v>1000</v>
      </c>
      <c r="T101">
        <v>1000</v>
      </c>
      <c r="U101">
        <v>50</v>
      </c>
      <c r="V101">
        <v>50</v>
      </c>
      <c r="W101">
        <v>50</v>
      </c>
      <c r="X101">
        <v>10</v>
      </c>
      <c r="Y101">
        <v>1000</v>
      </c>
      <c r="AA101" t="s">
        <v>19</v>
      </c>
      <c r="AB101">
        <v>1000</v>
      </c>
      <c r="AC101">
        <v>1000</v>
      </c>
      <c r="AD101">
        <v>50</v>
      </c>
      <c r="AE101">
        <v>1000</v>
      </c>
      <c r="AF101">
        <v>1000</v>
      </c>
      <c r="AG101">
        <v>50</v>
      </c>
      <c r="AH101">
        <v>50</v>
      </c>
      <c r="AI101">
        <v>50</v>
      </c>
      <c r="AJ101">
        <v>10</v>
      </c>
      <c r="AK101">
        <v>1000</v>
      </c>
      <c r="AM101" t="s">
        <v>19</v>
      </c>
      <c r="AN101">
        <v>1000</v>
      </c>
      <c r="AO101">
        <v>1000</v>
      </c>
      <c r="AP101">
        <v>50</v>
      </c>
      <c r="AQ101">
        <v>1000</v>
      </c>
      <c r="AR101">
        <v>1000</v>
      </c>
      <c r="AS101">
        <v>50</v>
      </c>
      <c r="AT101">
        <v>50</v>
      </c>
      <c r="AU101">
        <v>50</v>
      </c>
      <c r="AV101">
        <v>10</v>
      </c>
      <c r="AW101">
        <v>1000</v>
      </c>
    </row>
    <row r="102" spans="3:49" x14ac:dyDescent="0.25">
      <c r="C102" t="s">
        <v>21</v>
      </c>
      <c r="D102">
        <v>10000</v>
      </c>
      <c r="E102">
        <v>200</v>
      </c>
      <c r="F102">
        <v>100</v>
      </c>
      <c r="G102">
        <v>10000</v>
      </c>
      <c r="H102">
        <v>500</v>
      </c>
      <c r="I102">
        <v>200</v>
      </c>
      <c r="J102">
        <v>20</v>
      </c>
      <c r="K102">
        <v>20</v>
      </c>
      <c r="L102">
        <v>400</v>
      </c>
      <c r="O102" t="s">
        <v>21</v>
      </c>
      <c r="P102">
        <v>10000</v>
      </c>
      <c r="Q102">
        <v>200</v>
      </c>
      <c r="R102">
        <v>100</v>
      </c>
      <c r="S102">
        <v>10000</v>
      </c>
      <c r="T102">
        <v>500</v>
      </c>
      <c r="U102">
        <v>200</v>
      </c>
      <c r="V102">
        <v>20</v>
      </c>
      <c r="W102">
        <v>20</v>
      </c>
      <c r="X102">
        <v>400</v>
      </c>
      <c r="AA102" t="s">
        <v>21</v>
      </c>
      <c r="AB102">
        <v>10000</v>
      </c>
      <c r="AC102">
        <v>200</v>
      </c>
      <c r="AD102">
        <v>100</v>
      </c>
      <c r="AE102">
        <v>10000</v>
      </c>
      <c r="AF102">
        <v>500</v>
      </c>
      <c r="AG102">
        <v>200</v>
      </c>
      <c r="AH102">
        <v>20</v>
      </c>
      <c r="AI102">
        <v>20</v>
      </c>
      <c r="AJ102">
        <v>400</v>
      </c>
      <c r="AM102" t="s">
        <v>21</v>
      </c>
      <c r="AN102">
        <v>10000</v>
      </c>
      <c r="AO102">
        <v>200</v>
      </c>
      <c r="AP102">
        <v>100</v>
      </c>
      <c r="AQ102">
        <v>10000</v>
      </c>
      <c r="AR102">
        <v>500</v>
      </c>
      <c r="AS102">
        <v>200</v>
      </c>
      <c r="AT102">
        <v>20</v>
      </c>
      <c r="AU102">
        <v>20</v>
      </c>
      <c r="AV102">
        <v>400</v>
      </c>
    </row>
    <row r="103" spans="3:49" x14ac:dyDescent="0.25">
      <c r="C103" t="s">
        <v>44</v>
      </c>
      <c r="D103">
        <v>300</v>
      </c>
      <c r="E103">
        <v>20</v>
      </c>
      <c r="F103">
        <v>20</v>
      </c>
      <c r="H103">
        <v>0</v>
      </c>
      <c r="J103" t="s">
        <v>20</v>
      </c>
      <c r="O103" t="s">
        <v>44</v>
      </c>
      <c r="P103">
        <v>300</v>
      </c>
      <c r="Q103">
        <v>20</v>
      </c>
      <c r="R103">
        <v>20</v>
      </c>
      <c r="T103">
        <v>0</v>
      </c>
      <c r="V103" t="s">
        <v>20</v>
      </c>
      <c r="AA103" t="s">
        <v>44</v>
      </c>
      <c r="AB103">
        <v>300</v>
      </c>
      <c r="AC103">
        <v>20</v>
      </c>
      <c r="AD103">
        <v>20</v>
      </c>
      <c r="AF103">
        <v>0</v>
      </c>
      <c r="AH103" t="s">
        <v>20</v>
      </c>
      <c r="AM103" t="s">
        <v>44</v>
      </c>
      <c r="AN103">
        <v>300</v>
      </c>
      <c r="AO103">
        <v>20</v>
      </c>
      <c r="AP103">
        <v>20</v>
      </c>
      <c r="AR103">
        <v>0</v>
      </c>
      <c r="AT103" t="s">
        <v>20</v>
      </c>
    </row>
    <row r="104" spans="3:49" x14ac:dyDescent="0.25">
      <c r="C104" t="s">
        <v>51</v>
      </c>
      <c r="D104" t="s">
        <v>20</v>
      </c>
      <c r="E104" t="s">
        <v>20</v>
      </c>
      <c r="F104" t="s">
        <v>20</v>
      </c>
      <c r="G104" t="s">
        <v>20</v>
      </c>
      <c r="H104" t="s">
        <v>20</v>
      </c>
      <c r="J104" t="s">
        <v>20</v>
      </c>
      <c r="K104" t="s">
        <v>20</v>
      </c>
      <c r="L104" t="s">
        <v>20</v>
      </c>
      <c r="O104" t="s">
        <v>51</v>
      </c>
      <c r="P104" t="s">
        <v>20</v>
      </c>
      <c r="Q104" t="s">
        <v>20</v>
      </c>
      <c r="R104" t="s">
        <v>20</v>
      </c>
      <c r="S104" t="s">
        <v>20</v>
      </c>
      <c r="T104" t="s">
        <v>20</v>
      </c>
      <c r="V104" t="s">
        <v>20</v>
      </c>
      <c r="W104" t="s">
        <v>20</v>
      </c>
      <c r="X104" t="s">
        <v>20</v>
      </c>
      <c r="AA104" t="s">
        <v>51</v>
      </c>
      <c r="AB104" t="s">
        <v>20</v>
      </c>
      <c r="AC104" t="s">
        <v>20</v>
      </c>
      <c r="AD104" t="s">
        <v>20</v>
      </c>
      <c r="AE104" t="s">
        <v>20</v>
      </c>
      <c r="AF104" t="s">
        <v>20</v>
      </c>
      <c r="AH104" t="s">
        <v>20</v>
      </c>
      <c r="AI104" t="s">
        <v>20</v>
      </c>
      <c r="AJ104" t="s">
        <v>20</v>
      </c>
      <c r="AM104" t="s">
        <v>51</v>
      </c>
      <c r="AN104" t="s">
        <v>20</v>
      </c>
      <c r="AO104" t="s">
        <v>20</v>
      </c>
      <c r="AP104" t="s">
        <v>20</v>
      </c>
      <c r="AQ104" t="s">
        <v>20</v>
      </c>
      <c r="AR104" t="s">
        <v>20</v>
      </c>
      <c r="AT104" t="s">
        <v>20</v>
      </c>
      <c r="AU104" t="s">
        <v>20</v>
      </c>
      <c r="AV104" t="s">
        <v>20</v>
      </c>
    </row>
    <row r="105" spans="3:49" x14ac:dyDescent="0.25">
      <c r="C105" t="s">
        <v>26</v>
      </c>
      <c r="D105" t="s">
        <v>20</v>
      </c>
      <c r="E105" t="s">
        <v>20</v>
      </c>
      <c r="F105" t="s">
        <v>20</v>
      </c>
      <c r="G105" t="s">
        <v>20</v>
      </c>
      <c r="H105" t="s">
        <v>20</v>
      </c>
      <c r="J105" t="s">
        <v>20</v>
      </c>
      <c r="K105" t="s">
        <v>20</v>
      </c>
      <c r="L105" t="s">
        <v>20</v>
      </c>
      <c r="O105" t="s">
        <v>26</v>
      </c>
      <c r="P105" t="s">
        <v>20</v>
      </c>
      <c r="Q105" t="s">
        <v>20</v>
      </c>
      <c r="R105" t="s">
        <v>20</v>
      </c>
      <c r="S105" t="s">
        <v>20</v>
      </c>
      <c r="T105" t="s">
        <v>20</v>
      </c>
      <c r="V105" t="s">
        <v>20</v>
      </c>
      <c r="W105" t="s">
        <v>20</v>
      </c>
      <c r="X105" t="s">
        <v>20</v>
      </c>
      <c r="AA105" t="s">
        <v>26</v>
      </c>
      <c r="AB105" t="s">
        <v>20</v>
      </c>
      <c r="AC105" t="s">
        <v>20</v>
      </c>
      <c r="AD105" t="s">
        <v>20</v>
      </c>
      <c r="AE105" t="s">
        <v>20</v>
      </c>
      <c r="AF105" t="s">
        <v>20</v>
      </c>
      <c r="AH105" t="s">
        <v>20</v>
      </c>
      <c r="AI105" t="s">
        <v>20</v>
      </c>
      <c r="AJ105" t="s">
        <v>20</v>
      </c>
      <c r="AM105" t="s">
        <v>26</v>
      </c>
      <c r="AN105" t="s">
        <v>20</v>
      </c>
      <c r="AO105" t="s">
        <v>20</v>
      </c>
      <c r="AP105" t="s">
        <v>20</v>
      </c>
      <c r="AQ105" t="s">
        <v>20</v>
      </c>
      <c r="AR105" t="s">
        <v>20</v>
      </c>
      <c r="AT105" t="s">
        <v>20</v>
      </c>
      <c r="AU105" t="s">
        <v>20</v>
      </c>
      <c r="AV105" t="s">
        <v>20</v>
      </c>
    </row>
    <row r="106" spans="3:49" x14ac:dyDescent="0.25">
      <c r="C106" t="s">
        <v>32</v>
      </c>
      <c r="D106">
        <v>1000</v>
      </c>
      <c r="E106">
        <v>1000</v>
      </c>
      <c r="F106">
        <v>1000</v>
      </c>
      <c r="H106">
        <v>1000</v>
      </c>
      <c r="J106" t="s">
        <v>20</v>
      </c>
      <c r="K106">
        <v>1000</v>
      </c>
      <c r="L106">
        <v>1000</v>
      </c>
      <c r="O106" t="s">
        <v>32</v>
      </c>
      <c r="P106">
        <v>1000</v>
      </c>
      <c r="Q106">
        <v>1000</v>
      </c>
      <c r="R106">
        <v>1000</v>
      </c>
      <c r="T106">
        <v>1000</v>
      </c>
      <c r="V106" t="s">
        <v>20</v>
      </c>
      <c r="W106">
        <v>1000</v>
      </c>
      <c r="X106">
        <v>1000</v>
      </c>
      <c r="AA106" t="s">
        <v>32</v>
      </c>
      <c r="AB106">
        <v>1000</v>
      </c>
      <c r="AC106">
        <v>1000</v>
      </c>
      <c r="AD106">
        <v>1000</v>
      </c>
      <c r="AF106">
        <v>1000</v>
      </c>
      <c r="AH106" t="s">
        <v>20</v>
      </c>
      <c r="AI106">
        <v>1000</v>
      </c>
      <c r="AJ106">
        <v>1000</v>
      </c>
      <c r="AM106" t="s">
        <v>32</v>
      </c>
      <c r="AN106">
        <v>1000</v>
      </c>
      <c r="AO106">
        <v>1000</v>
      </c>
      <c r="AP106">
        <v>1000</v>
      </c>
      <c r="AR106">
        <v>1000</v>
      </c>
      <c r="AT106" t="s">
        <v>20</v>
      </c>
      <c r="AU106">
        <v>1000</v>
      </c>
      <c r="AV106">
        <v>1000</v>
      </c>
    </row>
    <row r="107" spans="3:49" x14ac:dyDescent="0.25">
      <c r="C107" t="s">
        <v>60</v>
      </c>
      <c r="D107">
        <v>10000</v>
      </c>
      <c r="E107">
        <v>1000</v>
      </c>
      <c r="F107">
        <v>0</v>
      </c>
      <c r="G107">
        <v>1000</v>
      </c>
      <c r="H107">
        <v>0</v>
      </c>
      <c r="J107">
        <v>32</v>
      </c>
      <c r="K107">
        <v>32</v>
      </c>
      <c r="L107">
        <v>1000</v>
      </c>
      <c r="O107" t="s">
        <v>60</v>
      </c>
      <c r="P107">
        <v>10000</v>
      </c>
      <c r="Q107">
        <v>1000</v>
      </c>
      <c r="R107">
        <v>0</v>
      </c>
      <c r="S107">
        <v>1000</v>
      </c>
      <c r="T107">
        <v>0</v>
      </c>
      <c r="V107">
        <v>32</v>
      </c>
      <c r="W107">
        <v>32</v>
      </c>
      <c r="X107">
        <v>1000</v>
      </c>
      <c r="AA107" t="s">
        <v>60</v>
      </c>
      <c r="AB107">
        <v>10000</v>
      </c>
      <c r="AC107">
        <v>1000</v>
      </c>
      <c r="AD107">
        <v>0</v>
      </c>
      <c r="AE107">
        <v>1000</v>
      </c>
      <c r="AF107">
        <v>0</v>
      </c>
      <c r="AH107">
        <v>32</v>
      </c>
      <c r="AI107">
        <v>32</v>
      </c>
      <c r="AJ107">
        <v>1000</v>
      </c>
      <c r="AM107" t="s">
        <v>60</v>
      </c>
      <c r="AN107">
        <v>10000</v>
      </c>
      <c r="AO107">
        <v>1000</v>
      </c>
      <c r="AP107">
        <v>0</v>
      </c>
      <c r="AQ107">
        <v>1000</v>
      </c>
      <c r="AR107">
        <v>0</v>
      </c>
      <c r="AT107">
        <v>32</v>
      </c>
      <c r="AU107">
        <v>32</v>
      </c>
      <c r="AV107">
        <v>1000</v>
      </c>
    </row>
    <row r="108" spans="3:49" x14ac:dyDescent="0.25">
      <c r="C108" t="s">
        <v>52</v>
      </c>
      <c r="D108">
        <v>10000</v>
      </c>
      <c r="E108">
        <v>1000</v>
      </c>
      <c r="F108">
        <v>0</v>
      </c>
      <c r="H108">
        <v>1000</v>
      </c>
      <c r="J108" t="s">
        <v>20</v>
      </c>
      <c r="L108">
        <v>10000</v>
      </c>
      <c r="O108" t="s">
        <v>52</v>
      </c>
      <c r="P108">
        <v>10000</v>
      </c>
      <c r="Q108">
        <v>1000</v>
      </c>
      <c r="R108">
        <v>0</v>
      </c>
      <c r="T108">
        <v>1000</v>
      </c>
      <c r="V108" t="s">
        <v>20</v>
      </c>
      <c r="X108">
        <v>10000</v>
      </c>
      <c r="AA108" t="s">
        <v>52</v>
      </c>
      <c r="AB108">
        <v>10000</v>
      </c>
      <c r="AC108">
        <v>1000</v>
      </c>
      <c r="AD108">
        <v>0</v>
      </c>
      <c r="AF108">
        <v>1000</v>
      </c>
      <c r="AH108" t="s">
        <v>20</v>
      </c>
      <c r="AJ108">
        <v>10000</v>
      </c>
      <c r="AM108" t="s">
        <v>52</v>
      </c>
      <c r="AN108">
        <v>10000</v>
      </c>
      <c r="AO108">
        <v>1000</v>
      </c>
      <c r="AP108">
        <v>0</v>
      </c>
      <c r="AR108">
        <v>1000</v>
      </c>
      <c r="AT108" t="s">
        <v>20</v>
      </c>
      <c r="AV108">
        <v>10000</v>
      </c>
    </row>
    <row r="109" spans="3:49" x14ac:dyDescent="0.25">
      <c r="C109" t="s">
        <v>36</v>
      </c>
      <c r="D109">
        <v>1000</v>
      </c>
      <c r="E109">
        <v>1000</v>
      </c>
      <c r="F109">
        <v>0</v>
      </c>
      <c r="G109">
        <v>1000</v>
      </c>
      <c r="H109">
        <v>100</v>
      </c>
      <c r="I109">
        <v>100</v>
      </c>
      <c r="J109">
        <v>100</v>
      </c>
      <c r="K109">
        <v>100</v>
      </c>
      <c r="L109">
        <v>100</v>
      </c>
      <c r="O109" t="s">
        <v>36</v>
      </c>
      <c r="P109">
        <v>1000</v>
      </c>
      <c r="Q109">
        <v>1000</v>
      </c>
      <c r="R109">
        <v>0</v>
      </c>
      <c r="S109">
        <v>1000</v>
      </c>
      <c r="T109">
        <v>100</v>
      </c>
      <c r="U109">
        <v>100</v>
      </c>
      <c r="V109">
        <v>100</v>
      </c>
      <c r="W109">
        <v>100</v>
      </c>
      <c r="X109">
        <v>100</v>
      </c>
      <c r="AA109" t="s">
        <v>36</v>
      </c>
      <c r="AB109">
        <v>1000</v>
      </c>
      <c r="AC109">
        <v>1000</v>
      </c>
      <c r="AD109">
        <v>0</v>
      </c>
      <c r="AE109">
        <v>1000</v>
      </c>
      <c r="AF109">
        <v>100</v>
      </c>
      <c r="AG109">
        <v>100</v>
      </c>
      <c r="AH109">
        <v>100</v>
      </c>
      <c r="AI109">
        <v>100</v>
      </c>
      <c r="AJ109">
        <v>100</v>
      </c>
      <c r="AM109" t="s">
        <v>36</v>
      </c>
      <c r="AN109">
        <v>1000</v>
      </c>
      <c r="AO109">
        <v>1000</v>
      </c>
      <c r="AP109">
        <v>0</v>
      </c>
      <c r="AQ109">
        <v>1000</v>
      </c>
      <c r="AR109">
        <v>100</v>
      </c>
      <c r="AS109">
        <v>100</v>
      </c>
      <c r="AT109">
        <v>100</v>
      </c>
      <c r="AU109">
        <v>100</v>
      </c>
      <c r="AV109">
        <v>100</v>
      </c>
    </row>
    <row r="110" spans="3:49" x14ac:dyDescent="0.25">
      <c r="C110" t="s">
        <v>45</v>
      </c>
      <c r="D110">
        <v>1000</v>
      </c>
      <c r="E110">
        <v>1000</v>
      </c>
      <c r="F110">
        <v>0</v>
      </c>
      <c r="G110">
        <v>100</v>
      </c>
      <c r="H110">
        <v>1000</v>
      </c>
      <c r="I110">
        <v>8</v>
      </c>
      <c r="J110" t="s">
        <v>20</v>
      </c>
      <c r="L110">
        <v>100</v>
      </c>
      <c r="O110" t="s">
        <v>45</v>
      </c>
      <c r="P110">
        <v>1000</v>
      </c>
      <c r="Q110">
        <v>1000</v>
      </c>
      <c r="R110">
        <v>0</v>
      </c>
      <c r="S110">
        <v>100</v>
      </c>
      <c r="T110">
        <v>1000</v>
      </c>
      <c r="U110">
        <v>8</v>
      </c>
      <c r="V110" t="s">
        <v>20</v>
      </c>
      <c r="X110">
        <v>100</v>
      </c>
      <c r="AA110" t="s">
        <v>45</v>
      </c>
      <c r="AB110">
        <v>1000</v>
      </c>
      <c r="AC110">
        <v>1000</v>
      </c>
      <c r="AD110">
        <v>0</v>
      </c>
      <c r="AE110">
        <v>100</v>
      </c>
      <c r="AF110">
        <v>1000</v>
      </c>
      <c r="AG110">
        <v>8</v>
      </c>
      <c r="AH110" t="s">
        <v>20</v>
      </c>
      <c r="AJ110">
        <v>100</v>
      </c>
      <c r="AM110" t="s">
        <v>45</v>
      </c>
      <c r="AN110">
        <v>1000</v>
      </c>
      <c r="AO110">
        <v>1000</v>
      </c>
      <c r="AP110">
        <v>0</v>
      </c>
      <c r="AQ110">
        <v>100</v>
      </c>
      <c r="AR110">
        <v>1000</v>
      </c>
      <c r="AS110">
        <v>8</v>
      </c>
      <c r="AT110" t="s">
        <v>20</v>
      </c>
      <c r="AV110">
        <v>100</v>
      </c>
    </row>
    <row r="111" spans="3:49" x14ac:dyDescent="0.25">
      <c r="C111" t="s">
        <v>42</v>
      </c>
      <c r="D111">
        <v>1000</v>
      </c>
      <c r="E111">
        <v>1000</v>
      </c>
      <c r="F111">
        <v>1000</v>
      </c>
      <c r="H111">
        <v>1000</v>
      </c>
      <c r="I111">
        <v>1000</v>
      </c>
      <c r="J111">
        <v>2</v>
      </c>
      <c r="K111">
        <v>2</v>
      </c>
      <c r="L111">
        <v>1000</v>
      </c>
      <c r="O111" t="s">
        <v>42</v>
      </c>
      <c r="P111">
        <v>1000</v>
      </c>
      <c r="Q111">
        <v>1000</v>
      </c>
      <c r="R111">
        <v>1000</v>
      </c>
      <c r="T111">
        <v>1000</v>
      </c>
      <c r="U111">
        <v>1000</v>
      </c>
      <c r="V111">
        <v>2</v>
      </c>
      <c r="W111">
        <v>2</v>
      </c>
      <c r="X111">
        <v>1000</v>
      </c>
      <c r="AA111" t="s">
        <v>42</v>
      </c>
      <c r="AB111">
        <v>1000</v>
      </c>
      <c r="AC111">
        <v>1000</v>
      </c>
      <c r="AD111">
        <v>1000</v>
      </c>
      <c r="AF111">
        <v>1000</v>
      </c>
      <c r="AG111">
        <v>1000</v>
      </c>
      <c r="AH111">
        <v>2</v>
      </c>
      <c r="AI111">
        <v>2</v>
      </c>
      <c r="AJ111">
        <v>1000</v>
      </c>
      <c r="AM111" t="s">
        <v>42</v>
      </c>
      <c r="AN111">
        <v>1000</v>
      </c>
      <c r="AO111">
        <v>1000</v>
      </c>
      <c r="AP111">
        <v>1000</v>
      </c>
      <c r="AR111">
        <v>1000</v>
      </c>
      <c r="AS111">
        <v>1000</v>
      </c>
      <c r="AT111">
        <v>2</v>
      </c>
      <c r="AU111">
        <v>2</v>
      </c>
      <c r="AV111">
        <v>1000</v>
      </c>
    </row>
    <row r="112" spans="3:49" x14ac:dyDescent="0.25">
      <c r="C112" t="s">
        <v>31</v>
      </c>
      <c r="D112">
        <v>10000</v>
      </c>
      <c r="E112">
        <v>1000</v>
      </c>
      <c r="F112">
        <v>1000</v>
      </c>
      <c r="H112">
        <v>0</v>
      </c>
      <c r="J112">
        <v>21</v>
      </c>
      <c r="K112">
        <v>21</v>
      </c>
      <c r="O112" t="s">
        <v>31</v>
      </c>
      <c r="P112">
        <v>10000</v>
      </c>
      <c r="Q112">
        <v>1000</v>
      </c>
      <c r="R112">
        <v>1000</v>
      </c>
      <c r="T112">
        <v>0</v>
      </c>
      <c r="V112">
        <v>21</v>
      </c>
      <c r="W112">
        <v>21</v>
      </c>
      <c r="AA112" t="s">
        <v>31</v>
      </c>
      <c r="AB112">
        <v>10000</v>
      </c>
      <c r="AC112">
        <v>1000</v>
      </c>
      <c r="AD112">
        <v>1000</v>
      </c>
      <c r="AF112">
        <v>0</v>
      </c>
      <c r="AH112">
        <v>21</v>
      </c>
      <c r="AI112">
        <v>21</v>
      </c>
      <c r="AM112" t="s">
        <v>31</v>
      </c>
      <c r="AN112">
        <v>10000</v>
      </c>
      <c r="AO112">
        <v>1000</v>
      </c>
      <c r="AP112">
        <v>1000</v>
      </c>
      <c r="AR112">
        <v>0</v>
      </c>
      <c r="AT112">
        <v>21</v>
      </c>
      <c r="AU112">
        <v>21</v>
      </c>
    </row>
    <row r="113" spans="3:49" x14ac:dyDescent="0.25">
      <c r="C113" t="s">
        <v>49</v>
      </c>
      <c r="D113">
        <v>0</v>
      </c>
      <c r="E113">
        <v>100</v>
      </c>
      <c r="F113">
        <v>0</v>
      </c>
      <c r="H113">
        <v>300</v>
      </c>
      <c r="J113" t="s">
        <v>20</v>
      </c>
      <c r="O113" t="s">
        <v>49</v>
      </c>
      <c r="P113">
        <v>0</v>
      </c>
      <c r="Q113">
        <v>100</v>
      </c>
      <c r="R113">
        <v>0</v>
      </c>
      <c r="T113">
        <v>300</v>
      </c>
      <c r="V113" t="s">
        <v>20</v>
      </c>
      <c r="AA113" t="s">
        <v>49</v>
      </c>
      <c r="AB113">
        <v>0</v>
      </c>
      <c r="AC113">
        <v>100</v>
      </c>
      <c r="AD113">
        <v>0</v>
      </c>
      <c r="AF113">
        <v>300</v>
      </c>
      <c r="AH113" t="s">
        <v>20</v>
      </c>
      <c r="AM113" t="s">
        <v>49</v>
      </c>
      <c r="AN113">
        <v>0</v>
      </c>
      <c r="AO113">
        <v>100</v>
      </c>
      <c r="AP113">
        <v>0</v>
      </c>
      <c r="AR113">
        <v>300</v>
      </c>
      <c r="AT113" t="s">
        <v>20</v>
      </c>
    </row>
    <row r="114" spans="3:49" x14ac:dyDescent="0.25">
      <c r="C114" t="s">
        <v>46</v>
      </c>
      <c r="D114">
        <v>10000</v>
      </c>
      <c r="E114">
        <v>1000</v>
      </c>
      <c r="F114">
        <v>1000</v>
      </c>
      <c r="G114">
        <v>1000</v>
      </c>
      <c r="H114">
        <v>1000</v>
      </c>
      <c r="I114">
        <v>1000</v>
      </c>
      <c r="J114">
        <v>100</v>
      </c>
      <c r="K114">
        <v>100</v>
      </c>
      <c r="L114">
        <v>1000</v>
      </c>
      <c r="O114" t="s">
        <v>46</v>
      </c>
      <c r="P114">
        <v>10000</v>
      </c>
      <c r="Q114">
        <v>1000</v>
      </c>
      <c r="R114">
        <v>1000</v>
      </c>
      <c r="S114">
        <v>1000</v>
      </c>
      <c r="T114">
        <v>1000</v>
      </c>
      <c r="U114">
        <v>1000</v>
      </c>
      <c r="V114">
        <v>100</v>
      </c>
      <c r="W114">
        <v>100</v>
      </c>
      <c r="X114">
        <v>1000</v>
      </c>
      <c r="AA114" t="s">
        <v>46</v>
      </c>
      <c r="AB114">
        <v>10000</v>
      </c>
      <c r="AC114">
        <v>1000</v>
      </c>
      <c r="AD114">
        <v>1000</v>
      </c>
      <c r="AE114">
        <v>1000</v>
      </c>
      <c r="AF114">
        <v>1000</v>
      </c>
      <c r="AG114">
        <v>1000</v>
      </c>
      <c r="AH114">
        <v>100</v>
      </c>
      <c r="AI114">
        <v>100</v>
      </c>
      <c r="AJ114">
        <v>1000</v>
      </c>
      <c r="AM114" t="s">
        <v>46</v>
      </c>
      <c r="AN114">
        <v>10000</v>
      </c>
      <c r="AO114">
        <v>1000</v>
      </c>
      <c r="AP114">
        <v>1000</v>
      </c>
      <c r="AQ114">
        <v>1000</v>
      </c>
      <c r="AR114">
        <v>1000</v>
      </c>
      <c r="AS114">
        <v>1000</v>
      </c>
      <c r="AT114">
        <v>100</v>
      </c>
      <c r="AU114">
        <v>100</v>
      </c>
      <c r="AV114">
        <v>1000</v>
      </c>
    </row>
    <row r="115" spans="3:49" x14ac:dyDescent="0.25">
      <c r="C115" t="s">
        <v>55</v>
      </c>
      <c r="D115">
        <v>3000</v>
      </c>
      <c r="E115">
        <v>700</v>
      </c>
      <c r="F115">
        <v>130</v>
      </c>
      <c r="G115">
        <v>100000</v>
      </c>
      <c r="H115">
        <v>110</v>
      </c>
      <c r="I115">
        <v>100</v>
      </c>
      <c r="J115">
        <v>130</v>
      </c>
      <c r="K115">
        <v>130</v>
      </c>
      <c r="L115">
        <v>10000</v>
      </c>
      <c r="O115" t="s">
        <v>55</v>
      </c>
      <c r="P115">
        <v>3000</v>
      </c>
      <c r="Q115">
        <v>700</v>
      </c>
      <c r="R115">
        <v>130</v>
      </c>
      <c r="S115">
        <v>100000</v>
      </c>
      <c r="T115">
        <v>110</v>
      </c>
      <c r="U115">
        <v>100</v>
      </c>
      <c r="V115">
        <v>130</v>
      </c>
      <c r="W115">
        <v>130</v>
      </c>
      <c r="X115">
        <v>10000</v>
      </c>
      <c r="AA115" t="s">
        <v>55</v>
      </c>
      <c r="AB115">
        <v>3000</v>
      </c>
      <c r="AC115">
        <v>700</v>
      </c>
      <c r="AD115">
        <v>130</v>
      </c>
      <c r="AE115">
        <v>100000</v>
      </c>
      <c r="AF115">
        <v>110</v>
      </c>
      <c r="AG115">
        <v>100</v>
      </c>
      <c r="AH115">
        <v>130</v>
      </c>
      <c r="AI115">
        <v>130</v>
      </c>
      <c r="AJ115">
        <v>10000</v>
      </c>
      <c r="AM115" t="s">
        <v>55</v>
      </c>
      <c r="AN115">
        <v>3000</v>
      </c>
      <c r="AO115">
        <v>700</v>
      </c>
      <c r="AP115">
        <v>130</v>
      </c>
      <c r="AQ115">
        <v>100000</v>
      </c>
      <c r="AR115">
        <v>110</v>
      </c>
      <c r="AS115">
        <v>100</v>
      </c>
      <c r="AT115">
        <v>130</v>
      </c>
      <c r="AU115">
        <v>130</v>
      </c>
      <c r="AV115">
        <v>10000</v>
      </c>
    </row>
    <row r="116" spans="3:49" x14ac:dyDescent="0.25">
      <c r="C116" t="s">
        <v>50</v>
      </c>
      <c r="D116">
        <v>1000</v>
      </c>
      <c r="E116">
        <v>1000</v>
      </c>
      <c r="F116">
        <v>0</v>
      </c>
      <c r="H116">
        <v>1000</v>
      </c>
      <c r="I116">
        <v>1000</v>
      </c>
      <c r="J116" t="s">
        <v>20</v>
      </c>
      <c r="O116" t="s">
        <v>50</v>
      </c>
      <c r="P116">
        <v>1000</v>
      </c>
      <c r="Q116">
        <v>1000</v>
      </c>
      <c r="R116">
        <v>0</v>
      </c>
      <c r="T116">
        <v>1000</v>
      </c>
      <c r="U116">
        <v>1000</v>
      </c>
      <c r="V116" t="s">
        <v>20</v>
      </c>
      <c r="AA116" t="s">
        <v>50</v>
      </c>
      <c r="AB116">
        <v>1000</v>
      </c>
      <c r="AC116">
        <v>1000</v>
      </c>
      <c r="AD116">
        <v>0</v>
      </c>
      <c r="AF116">
        <v>1000</v>
      </c>
      <c r="AG116">
        <v>1000</v>
      </c>
      <c r="AH116" t="s">
        <v>20</v>
      </c>
      <c r="AM116" t="s">
        <v>50</v>
      </c>
      <c r="AN116">
        <v>1000</v>
      </c>
      <c r="AO116">
        <v>1000</v>
      </c>
      <c r="AP116">
        <v>0</v>
      </c>
      <c r="AR116">
        <v>1000</v>
      </c>
      <c r="AS116">
        <v>1000</v>
      </c>
      <c r="AT116" t="s">
        <v>20</v>
      </c>
    </row>
    <row r="117" spans="3:49" x14ac:dyDescent="0.25">
      <c r="C117" t="s">
        <v>57</v>
      </c>
      <c r="D117">
        <v>1024</v>
      </c>
      <c r="E117">
        <v>1024</v>
      </c>
      <c r="F117">
        <v>100</v>
      </c>
      <c r="H117">
        <v>100</v>
      </c>
      <c r="I117">
        <v>100</v>
      </c>
      <c r="J117" t="s">
        <v>20</v>
      </c>
      <c r="K117">
        <v>100</v>
      </c>
      <c r="L117">
        <v>100</v>
      </c>
      <c r="M117">
        <v>100</v>
      </c>
      <c r="O117" t="s">
        <v>57</v>
      </c>
      <c r="P117">
        <v>1024</v>
      </c>
      <c r="Q117">
        <v>1024</v>
      </c>
      <c r="R117">
        <v>100</v>
      </c>
      <c r="T117">
        <v>100</v>
      </c>
      <c r="U117">
        <v>100</v>
      </c>
      <c r="V117" t="s">
        <v>20</v>
      </c>
      <c r="W117">
        <v>100</v>
      </c>
      <c r="X117">
        <v>100</v>
      </c>
      <c r="Y117">
        <v>100</v>
      </c>
      <c r="AA117" t="s">
        <v>57</v>
      </c>
      <c r="AB117">
        <v>1024</v>
      </c>
      <c r="AC117">
        <v>1024</v>
      </c>
      <c r="AD117">
        <v>100</v>
      </c>
      <c r="AF117">
        <v>100</v>
      </c>
      <c r="AG117">
        <v>100</v>
      </c>
      <c r="AH117" t="s">
        <v>20</v>
      </c>
      <c r="AI117">
        <v>100</v>
      </c>
      <c r="AJ117">
        <v>100</v>
      </c>
      <c r="AK117">
        <v>100</v>
      </c>
      <c r="AM117" t="s">
        <v>57</v>
      </c>
      <c r="AN117">
        <v>1024</v>
      </c>
      <c r="AO117">
        <v>1024</v>
      </c>
      <c r="AP117">
        <v>100</v>
      </c>
      <c r="AR117">
        <v>100</v>
      </c>
      <c r="AS117">
        <v>100</v>
      </c>
      <c r="AT117" t="s">
        <v>20</v>
      </c>
      <c r="AU117">
        <v>100</v>
      </c>
      <c r="AV117">
        <v>100</v>
      </c>
      <c r="AW117">
        <v>100</v>
      </c>
    </row>
    <row r="118" spans="3:49" x14ac:dyDescent="0.25">
      <c r="C118" t="s">
        <v>29</v>
      </c>
      <c r="D118">
        <v>30</v>
      </c>
      <c r="E118">
        <v>0</v>
      </c>
      <c r="F118">
        <v>0</v>
      </c>
      <c r="H118">
        <v>0</v>
      </c>
      <c r="J118" t="s">
        <v>20</v>
      </c>
      <c r="O118" t="s">
        <v>29</v>
      </c>
      <c r="P118">
        <v>30</v>
      </c>
      <c r="Q118">
        <v>0</v>
      </c>
      <c r="R118">
        <v>0</v>
      </c>
      <c r="T118">
        <v>0</v>
      </c>
      <c r="V118" t="s">
        <v>20</v>
      </c>
      <c r="AA118" t="s">
        <v>29</v>
      </c>
      <c r="AB118">
        <v>30</v>
      </c>
      <c r="AC118">
        <v>0</v>
      </c>
      <c r="AD118">
        <v>0</v>
      </c>
      <c r="AF118">
        <v>0</v>
      </c>
      <c r="AH118" t="s">
        <v>20</v>
      </c>
      <c r="AM118" t="s">
        <v>29</v>
      </c>
      <c r="AN118">
        <v>30</v>
      </c>
      <c r="AO118">
        <v>0</v>
      </c>
      <c r="AP118">
        <v>0</v>
      </c>
      <c r="AR118">
        <v>0</v>
      </c>
      <c r="AT118" t="s">
        <v>20</v>
      </c>
    </row>
    <row r="119" spans="3:49" x14ac:dyDescent="0.25">
      <c r="C119" t="s">
        <v>81</v>
      </c>
      <c r="D119">
        <v>100</v>
      </c>
      <c r="E119">
        <v>100</v>
      </c>
      <c r="F119">
        <v>100</v>
      </c>
      <c r="H119">
        <v>100</v>
      </c>
      <c r="J119" t="s">
        <v>20</v>
      </c>
      <c r="L119">
        <v>100</v>
      </c>
      <c r="O119" t="s">
        <v>81</v>
      </c>
      <c r="P119">
        <v>100</v>
      </c>
      <c r="Q119">
        <v>100</v>
      </c>
      <c r="R119">
        <v>100</v>
      </c>
      <c r="T119">
        <v>100</v>
      </c>
      <c r="V119" t="s">
        <v>20</v>
      </c>
      <c r="X119">
        <v>100</v>
      </c>
      <c r="AA119" t="s">
        <v>81</v>
      </c>
      <c r="AB119">
        <v>100</v>
      </c>
      <c r="AC119">
        <v>100</v>
      </c>
      <c r="AD119">
        <v>100</v>
      </c>
      <c r="AF119">
        <v>100</v>
      </c>
      <c r="AH119" t="s">
        <v>20</v>
      </c>
      <c r="AJ119">
        <v>100</v>
      </c>
      <c r="AM119" t="s">
        <v>81</v>
      </c>
      <c r="AN119">
        <v>100</v>
      </c>
      <c r="AO119">
        <v>100</v>
      </c>
      <c r="AP119">
        <v>100</v>
      </c>
      <c r="AR119">
        <v>100</v>
      </c>
      <c r="AT119" t="s">
        <v>20</v>
      </c>
      <c r="AV119">
        <v>100</v>
      </c>
    </row>
    <row r="120" spans="3:49" x14ac:dyDescent="0.25">
      <c r="C120" t="s">
        <v>61</v>
      </c>
      <c r="D120">
        <v>1000</v>
      </c>
      <c r="E120">
        <v>1000</v>
      </c>
      <c r="F120">
        <v>10</v>
      </c>
      <c r="G120">
        <v>10</v>
      </c>
      <c r="H120">
        <v>10</v>
      </c>
      <c r="I120">
        <v>10</v>
      </c>
      <c r="J120">
        <v>10</v>
      </c>
      <c r="K120">
        <v>10</v>
      </c>
      <c r="L120">
        <v>10</v>
      </c>
      <c r="M120">
        <v>10</v>
      </c>
      <c r="O120" t="s">
        <v>61</v>
      </c>
      <c r="P120">
        <v>1000</v>
      </c>
      <c r="Q120">
        <v>1000</v>
      </c>
      <c r="R120">
        <v>10</v>
      </c>
      <c r="S120">
        <v>10</v>
      </c>
      <c r="T120">
        <v>10</v>
      </c>
      <c r="U120">
        <v>10</v>
      </c>
      <c r="V120">
        <v>10</v>
      </c>
      <c r="W120">
        <v>10</v>
      </c>
      <c r="X120">
        <v>10</v>
      </c>
      <c r="Y120">
        <v>10</v>
      </c>
      <c r="AA120" t="s">
        <v>61</v>
      </c>
      <c r="AB120">
        <v>1000</v>
      </c>
      <c r="AC120">
        <v>1000</v>
      </c>
      <c r="AD120">
        <v>10</v>
      </c>
      <c r="AE120">
        <v>10</v>
      </c>
      <c r="AF120">
        <v>10</v>
      </c>
      <c r="AG120">
        <v>10</v>
      </c>
      <c r="AH120">
        <v>10</v>
      </c>
      <c r="AI120">
        <v>10</v>
      </c>
      <c r="AJ120">
        <v>10</v>
      </c>
      <c r="AK120">
        <v>10</v>
      </c>
      <c r="AM120" t="s">
        <v>61</v>
      </c>
      <c r="AN120">
        <v>1000</v>
      </c>
      <c r="AO120">
        <v>1000</v>
      </c>
      <c r="AP120">
        <v>10</v>
      </c>
      <c r="AQ120">
        <v>10</v>
      </c>
      <c r="AR120">
        <v>10</v>
      </c>
      <c r="AS120">
        <v>10</v>
      </c>
      <c r="AT120">
        <v>10</v>
      </c>
      <c r="AU120">
        <v>10</v>
      </c>
      <c r="AV120">
        <v>10</v>
      </c>
      <c r="AW120">
        <v>10</v>
      </c>
    </row>
    <row r="121" spans="3:49" x14ac:dyDescent="0.25">
      <c r="C121" t="s">
        <v>38</v>
      </c>
      <c r="D121">
        <v>10000</v>
      </c>
      <c r="E121">
        <v>10000</v>
      </c>
      <c r="F121">
        <v>0</v>
      </c>
      <c r="H121">
        <v>0</v>
      </c>
      <c r="J121">
        <v>1000</v>
      </c>
      <c r="K121">
        <v>1000</v>
      </c>
      <c r="O121" t="s">
        <v>38</v>
      </c>
      <c r="P121">
        <v>10000</v>
      </c>
      <c r="Q121">
        <v>10000</v>
      </c>
      <c r="R121">
        <v>0</v>
      </c>
      <c r="T121">
        <v>0</v>
      </c>
      <c r="V121">
        <v>1000</v>
      </c>
      <c r="W121">
        <v>1000</v>
      </c>
      <c r="AA121" t="s">
        <v>38</v>
      </c>
      <c r="AB121">
        <v>10000</v>
      </c>
      <c r="AC121">
        <v>10000</v>
      </c>
      <c r="AD121">
        <v>0</v>
      </c>
      <c r="AF121">
        <v>0</v>
      </c>
      <c r="AH121">
        <v>1000</v>
      </c>
      <c r="AI121">
        <v>1000</v>
      </c>
      <c r="AM121" t="s">
        <v>38</v>
      </c>
      <c r="AN121">
        <v>10000</v>
      </c>
      <c r="AO121">
        <v>10000</v>
      </c>
      <c r="AP121">
        <v>0</v>
      </c>
      <c r="AR121">
        <v>0</v>
      </c>
      <c r="AT121">
        <v>1000</v>
      </c>
      <c r="AU121">
        <v>1000</v>
      </c>
    </row>
    <row r="122" spans="3:49" x14ac:dyDescent="0.25">
      <c r="C122" t="s">
        <v>27</v>
      </c>
      <c r="D122">
        <v>1000</v>
      </c>
      <c r="E122">
        <v>1000</v>
      </c>
      <c r="F122">
        <v>100</v>
      </c>
      <c r="H122">
        <v>100</v>
      </c>
      <c r="I122">
        <v>100</v>
      </c>
      <c r="J122" t="s">
        <v>20</v>
      </c>
      <c r="L122">
        <v>1000</v>
      </c>
      <c r="O122" t="s">
        <v>27</v>
      </c>
      <c r="P122">
        <v>1000</v>
      </c>
      <c r="Q122">
        <v>1000</v>
      </c>
      <c r="R122">
        <v>100</v>
      </c>
      <c r="T122">
        <v>100</v>
      </c>
      <c r="U122">
        <v>100</v>
      </c>
      <c r="V122" t="s">
        <v>20</v>
      </c>
      <c r="X122">
        <v>1000</v>
      </c>
      <c r="AA122" t="s">
        <v>27</v>
      </c>
      <c r="AB122">
        <v>1000</v>
      </c>
      <c r="AC122">
        <v>1000</v>
      </c>
      <c r="AD122">
        <v>100</v>
      </c>
      <c r="AF122">
        <v>100</v>
      </c>
      <c r="AG122">
        <v>100</v>
      </c>
      <c r="AH122" t="s">
        <v>20</v>
      </c>
      <c r="AJ122">
        <v>1000</v>
      </c>
      <c r="AM122" t="s">
        <v>27</v>
      </c>
      <c r="AN122">
        <v>1000</v>
      </c>
      <c r="AO122">
        <v>1000</v>
      </c>
      <c r="AP122">
        <v>100</v>
      </c>
      <c r="AR122">
        <v>100</v>
      </c>
      <c r="AS122">
        <v>100</v>
      </c>
      <c r="AT122" t="s">
        <v>20</v>
      </c>
      <c r="AV122">
        <v>1000</v>
      </c>
    </row>
    <row r="123" spans="3:49" x14ac:dyDescent="0.25">
      <c r="C123" t="s">
        <v>41</v>
      </c>
      <c r="D123">
        <v>1000</v>
      </c>
      <c r="E123">
        <v>1000</v>
      </c>
      <c r="F123">
        <v>100</v>
      </c>
      <c r="H123">
        <v>100</v>
      </c>
      <c r="I123">
        <v>100</v>
      </c>
      <c r="J123">
        <v>0</v>
      </c>
      <c r="L123">
        <v>100</v>
      </c>
      <c r="M123">
        <v>100</v>
      </c>
      <c r="O123" t="s">
        <v>41</v>
      </c>
      <c r="P123">
        <v>1000</v>
      </c>
      <c r="Q123">
        <v>1000</v>
      </c>
      <c r="R123">
        <v>100</v>
      </c>
      <c r="T123">
        <v>100</v>
      </c>
      <c r="U123">
        <v>100</v>
      </c>
      <c r="V123">
        <v>0</v>
      </c>
      <c r="X123">
        <v>100</v>
      </c>
      <c r="Y123">
        <v>100</v>
      </c>
      <c r="AA123" t="s">
        <v>41</v>
      </c>
      <c r="AB123">
        <v>1000</v>
      </c>
      <c r="AC123">
        <v>1000</v>
      </c>
      <c r="AD123">
        <v>100</v>
      </c>
      <c r="AF123">
        <v>100</v>
      </c>
      <c r="AG123">
        <v>100</v>
      </c>
      <c r="AH123">
        <v>0</v>
      </c>
      <c r="AJ123">
        <v>100</v>
      </c>
      <c r="AK123">
        <v>100</v>
      </c>
      <c r="AM123" t="s">
        <v>41</v>
      </c>
      <c r="AN123">
        <v>1000</v>
      </c>
      <c r="AO123">
        <v>1000</v>
      </c>
      <c r="AP123">
        <v>100</v>
      </c>
      <c r="AR123">
        <v>100</v>
      </c>
      <c r="AS123">
        <v>100</v>
      </c>
      <c r="AT123">
        <v>0</v>
      </c>
      <c r="AV123">
        <v>100</v>
      </c>
      <c r="AW123">
        <v>100</v>
      </c>
    </row>
    <row r="124" spans="3:49" x14ac:dyDescent="0.25">
      <c r="C124" t="s">
        <v>40</v>
      </c>
      <c r="D124">
        <v>1000</v>
      </c>
      <c r="E124">
        <v>100</v>
      </c>
      <c r="F124">
        <v>1000</v>
      </c>
      <c r="H124">
        <v>100</v>
      </c>
      <c r="J124">
        <v>100</v>
      </c>
      <c r="K124">
        <v>100</v>
      </c>
      <c r="L124">
        <v>100</v>
      </c>
      <c r="O124" t="s">
        <v>40</v>
      </c>
      <c r="P124">
        <v>1000</v>
      </c>
      <c r="Q124">
        <v>100</v>
      </c>
      <c r="R124">
        <v>1000</v>
      </c>
      <c r="T124">
        <v>100</v>
      </c>
      <c r="V124">
        <v>100</v>
      </c>
      <c r="W124">
        <v>100</v>
      </c>
      <c r="X124">
        <v>100</v>
      </c>
      <c r="AA124" t="s">
        <v>40</v>
      </c>
      <c r="AB124">
        <v>1000</v>
      </c>
      <c r="AC124">
        <v>100</v>
      </c>
      <c r="AD124">
        <v>1000</v>
      </c>
      <c r="AF124">
        <v>100</v>
      </c>
      <c r="AH124">
        <v>100</v>
      </c>
      <c r="AI124">
        <v>100</v>
      </c>
      <c r="AJ124">
        <v>100</v>
      </c>
      <c r="AM124" t="s">
        <v>40</v>
      </c>
      <c r="AN124">
        <v>1000</v>
      </c>
      <c r="AO124">
        <v>100</v>
      </c>
      <c r="AP124">
        <v>1000</v>
      </c>
      <c r="AR124">
        <v>100</v>
      </c>
      <c r="AT124">
        <v>100</v>
      </c>
      <c r="AU124">
        <v>100</v>
      </c>
      <c r="AV124">
        <v>100</v>
      </c>
    </row>
    <row r="125" spans="3:49" x14ac:dyDescent="0.25">
      <c r="C125" t="s">
        <v>58</v>
      </c>
      <c r="D125" t="s">
        <v>20</v>
      </c>
      <c r="E125" t="s">
        <v>20</v>
      </c>
      <c r="F125" t="s">
        <v>20</v>
      </c>
      <c r="G125" t="s">
        <v>20</v>
      </c>
      <c r="H125" t="s">
        <v>20</v>
      </c>
      <c r="J125" t="s">
        <v>20</v>
      </c>
      <c r="K125" t="s">
        <v>20</v>
      </c>
      <c r="L125" t="s">
        <v>20</v>
      </c>
      <c r="O125" t="s">
        <v>58</v>
      </c>
      <c r="P125" t="s">
        <v>20</v>
      </c>
      <c r="Q125" t="s">
        <v>20</v>
      </c>
      <c r="R125" t="s">
        <v>20</v>
      </c>
      <c r="S125" t="s">
        <v>20</v>
      </c>
      <c r="T125" t="s">
        <v>20</v>
      </c>
      <c r="V125" t="s">
        <v>20</v>
      </c>
      <c r="W125" t="s">
        <v>20</v>
      </c>
      <c r="X125" t="s">
        <v>20</v>
      </c>
      <c r="AA125" t="s">
        <v>58</v>
      </c>
      <c r="AB125" t="s">
        <v>20</v>
      </c>
      <c r="AC125" t="s">
        <v>20</v>
      </c>
      <c r="AD125" t="s">
        <v>20</v>
      </c>
      <c r="AE125" t="s">
        <v>20</v>
      </c>
      <c r="AF125" t="s">
        <v>20</v>
      </c>
      <c r="AH125" t="s">
        <v>20</v>
      </c>
      <c r="AI125" t="s">
        <v>20</v>
      </c>
      <c r="AJ125" t="s">
        <v>20</v>
      </c>
      <c r="AM125" t="s">
        <v>58</v>
      </c>
      <c r="AN125" t="s">
        <v>20</v>
      </c>
      <c r="AO125" t="s">
        <v>20</v>
      </c>
      <c r="AP125" t="s">
        <v>20</v>
      </c>
      <c r="AQ125" t="s">
        <v>20</v>
      </c>
      <c r="AR125" t="s">
        <v>20</v>
      </c>
      <c r="AT125" t="s">
        <v>20</v>
      </c>
      <c r="AU125" t="s">
        <v>20</v>
      </c>
      <c r="AV125" t="s">
        <v>20</v>
      </c>
    </row>
    <row r="126" spans="3:49" x14ac:dyDescent="0.25">
      <c r="C126" t="s">
        <v>23</v>
      </c>
      <c r="D126">
        <v>1000</v>
      </c>
      <c r="E126">
        <v>1000</v>
      </c>
      <c r="F126">
        <v>100</v>
      </c>
      <c r="G126">
        <v>1000</v>
      </c>
      <c r="H126">
        <v>100</v>
      </c>
      <c r="J126">
        <v>2</v>
      </c>
      <c r="K126">
        <v>2</v>
      </c>
      <c r="L126">
        <v>100</v>
      </c>
      <c r="O126" t="s">
        <v>23</v>
      </c>
      <c r="P126">
        <v>1000</v>
      </c>
      <c r="Q126">
        <v>1000</v>
      </c>
      <c r="R126">
        <v>100</v>
      </c>
      <c r="S126">
        <v>1000</v>
      </c>
      <c r="T126">
        <v>100</v>
      </c>
      <c r="V126">
        <v>2</v>
      </c>
      <c r="W126">
        <v>2</v>
      </c>
      <c r="X126">
        <v>100</v>
      </c>
      <c r="AA126" t="s">
        <v>23</v>
      </c>
      <c r="AB126">
        <v>1000</v>
      </c>
      <c r="AC126">
        <v>1000</v>
      </c>
      <c r="AD126">
        <v>100</v>
      </c>
      <c r="AE126">
        <v>1000</v>
      </c>
      <c r="AF126">
        <v>100</v>
      </c>
      <c r="AH126">
        <v>2</v>
      </c>
      <c r="AI126">
        <v>2</v>
      </c>
      <c r="AJ126">
        <v>100</v>
      </c>
      <c r="AM126" t="s">
        <v>23</v>
      </c>
      <c r="AN126">
        <v>1000</v>
      </c>
      <c r="AO126">
        <v>1000</v>
      </c>
      <c r="AP126">
        <v>100</v>
      </c>
      <c r="AQ126">
        <v>1000</v>
      </c>
      <c r="AR126">
        <v>100</v>
      </c>
      <c r="AT126">
        <v>2</v>
      </c>
      <c r="AU126">
        <v>2</v>
      </c>
      <c r="AV126">
        <v>100</v>
      </c>
    </row>
    <row r="127" spans="3:49" x14ac:dyDescent="0.25">
      <c r="C127" t="s">
        <v>30</v>
      </c>
      <c r="D127">
        <v>10000</v>
      </c>
      <c r="E127">
        <v>1000</v>
      </c>
      <c r="F127">
        <v>1000</v>
      </c>
      <c r="H127">
        <v>1000</v>
      </c>
      <c r="I127">
        <v>1000</v>
      </c>
      <c r="J127">
        <v>1000</v>
      </c>
      <c r="K127">
        <v>1000</v>
      </c>
      <c r="L127">
        <v>1000</v>
      </c>
      <c r="M127">
        <v>100</v>
      </c>
      <c r="O127" t="s">
        <v>30</v>
      </c>
      <c r="P127">
        <v>10000</v>
      </c>
      <c r="Q127">
        <v>1000</v>
      </c>
      <c r="R127">
        <v>1000</v>
      </c>
      <c r="T127">
        <v>1000</v>
      </c>
      <c r="U127">
        <v>1000</v>
      </c>
      <c r="V127">
        <v>1000</v>
      </c>
      <c r="W127">
        <v>1000</v>
      </c>
      <c r="X127">
        <v>1000</v>
      </c>
      <c r="Y127">
        <v>100</v>
      </c>
      <c r="AA127" t="s">
        <v>30</v>
      </c>
      <c r="AB127">
        <v>10000</v>
      </c>
      <c r="AC127">
        <v>1000</v>
      </c>
      <c r="AD127">
        <v>1000</v>
      </c>
      <c r="AF127">
        <v>1000</v>
      </c>
      <c r="AG127">
        <v>1000</v>
      </c>
      <c r="AH127">
        <v>1000</v>
      </c>
      <c r="AI127">
        <v>1000</v>
      </c>
      <c r="AJ127">
        <v>1000</v>
      </c>
      <c r="AK127">
        <v>100</v>
      </c>
      <c r="AM127" t="s">
        <v>30</v>
      </c>
      <c r="AN127">
        <v>10000</v>
      </c>
      <c r="AO127">
        <v>1000</v>
      </c>
      <c r="AP127">
        <v>1000</v>
      </c>
      <c r="AR127">
        <v>1000</v>
      </c>
      <c r="AS127">
        <v>1000</v>
      </c>
      <c r="AT127">
        <v>1000</v>
      </c>
      <c r="AU127">
        <v>1000</v>
      </c>
      <c r="AV127">
        <v>1000</v>
      </c>
      <c r="AW127">
        <v>100</v>
      </c>
    </row>
    <row r="128" spans="3:49" x14ac:dyDescent="0.25">
      <c r="C128" t="s">
        <v>48</v>
      </c>
      <c r="D128">
        <v>100000</v>
      </c>
      <c r="E128">
        <v>0</v>
      </c>
      <c r="F128">
        <v>100000</v>
      </c>
      <c r="H128">
        <v>1000</v>
      </c>
      <c r="J128" t="s">
        <v>20</v>
      </c>
      <c r="L128">
        <v>1000</v>
      </c>
      <c r="O128" t="s">
        <v>48</v>
      </c>
      <c r="P128">
        <v>100000</v>
      </c>
      <c r="Q128">
        <v>0</v>
      </c>
      <c r="R128">
        <v>100000</v>
      </c>
      <c r="T128">
        <v>1000</v>
      </c>
      <c r="V128" t="s">
        <v>20</v>
      </c>
      <c r="X128">
        <v>1000</v>
      </c>
      <c r="AA128" t="s">
        <v>48</v>
      </c>
      <c r="AB128">
        <v>100000</v>
      </c>
      <c r="AC128">
        <v>0</v>
      </c>
      <c r="AD128">
        <v>100000</v>
      </c>
      <c r="AF128">
        <v>1000</v>
      </c>
      <c r="AH128" t="s">
        <v>20</v>
      </c>
      <c r="AJ128">
        <v>1000</v>
      </c>
      <c r="AM128" t="s">
        <v>48</v>
      </c>
      <c r="AN128">
        <v>100000</v>
      </c>
      <c r="AO128">
        <v>0</v>
      </c>
      <c r="AP128">
        <v>100000</v>
      </c>
      <c r="AR128">
        <v>1000</v>
      </c>
      <c r="AT128" t="s">
        <v>20</v>
      </c>
      <c r="AV128">
        <v>1000</v>
      </c>
    </row>
    <row r="129" spans="3:49" x14ac:dyDescent="0.25">
      <c r="C129" t="s">
        <v>35</v>
      </c>
      <c r="D129">
        <v>10000</v>
      </c>
      <c r="E129">
        <v>10000</v>
      </c>
      <c r="F129">
        <v>2000</v>
      </c>
      <c r="G129">
        <v>1000</v>
      </c>
      <c r="H129">
        <v>1000</v>
      </c>
      <c r="I129">
        <v>1000</v>
      </c>
      <c r="J129">
        <v>1000</v>
      </c>
      <c r="K129">
        <v>1000</v>
      </c>
      <c r="M129">
        <v>1000</v>
      </c>
      <c r="O129" t="s">
        <v>35</v>
      </c>
      <c r="P129">
        <v>10000</v>
      </c>
      <c r="Q129">
        <v>10000</v>
      </c>
      <c r="R129">
        <v>2000</v>
      </c>
      <c r="S129">
        <v>1000</v>
      </c>
      <c r="T129">
        <v>1000</v>
      </c>
      <c r="U129">
        <v>1000</v>
      </c>
      <c r="V129">
        <v>1000</v>
      </c>
      <c r="W129">
        <v>1000</v>
      </c>
      <c r="Y129">
        <v>1000</v>
      </c>
      <c r="AA129" t="s">
        <v>35</v>
      </c>
      <c r="AB129">
        <v>10000</v>
      </c>
      <c r="AC129">
        <v>10000</v>
      </c>
      <c r="AD129">
        <v>2000</v>
      </c>
      <c r="AE129">
        <v>1000</v>
      </c>
      <c r="AF129">
        <v>1000</v>
      </c>
      <c r="AG129">
        <v>1000</v>
      </c>
      <c r="AH129">
        <v>1000</v>
      </c>
      <c r="AI129">
        <v>1000</v>
      </c>
      <c r="AK129">
        <v>1000</v>
      </c>
      <c r="AM129" t="s">
        <v>35</v>
      </c>
      <c r="AN129">
        <v>10000</v>
      </c>
      <c r="AO129">
        <v>10000</v>
      </c>
      <c r="AP129">
        <v>2000</v>
      </c>
      <c r="AQ129">
        <v>1000</v>
      </c>
      <c r="AR129">
        <v>1000</v>
      </c>
      <c r="AS129">
        <v>1000</v>
      </c>
      <c r="AT129">
        <v>1000</v>
      </c>
      <c r="AU129">
        <v>1000</v>
      </c>
      <c r="AW129">
        <v>1000</v>
      </c>
    </row>
    <row r="130" spans="3:49" x14ac:dyDescent="0.25">
      <c r="C130" t="s">
        <v>39</v>
      </c>
      <c r="D130">
        <v>10000</v>
      </c>
      <c r="E130">
        <v>10000</v>
      </c>
      <c r="F130">
        <v>1000</v>
      </c>
      <c r="H130">
        <v>0</v>
      </c>
      <c r="J130" t="s">
        <v>20</v>
      </c>
      <c r="L130">
        <v>1000</v>
      </c>
      <c r="M130">
        <v>10000</v>
      </c>
      <c r="O130" t="s">
        <v>39</v>
      </c>
      <c r="P130">
        <v>10000</v>
      </c>
      <c r="Q130">
        <v>10000</v>
      </c>
      <c r="R130">
        <v>1000</v>
      </c>
      <c r="T130">
        <v>0</v>
      </c>
      <c r="V130" t="s">
        <v>20</v>
      </c>
      <c r="X130">
        <v>1000</v>
      </c>
      <c r="Y130">
        <v>10000</v>
      </c>
      <c r="AA130" t="s">
        <v>39</v>
      </c>
      <c r="AB130">
        <v>10000</v>
      </c>
      <c r="AC130">
        <v>10000</v>
      </c>
      <c r="AD130">
        <v>1000</v>
      </c>
      <c r="AF130">
        <v>0</v>
      </c>
      <c r="AH130" t="s">
        <v>20</v>
      </c>
      <c r="AJ130">
        <v>1000</v>
      </c>
      <c r="AK130">
        <v>10000</v>
      </c>
      <c r="AM130" t="s">
        <v>39</v>
      </c>
      <c r="AN130">
        <v>10000</v>
      </c>
      <c r="AO130">
        <v>10000</v>
      </c>
      <c r="AP130">
        <v>1000</v>
      </c>
      <c r="AR130">
        <v>0</v>
      </c>
      <c r="AT130" t="s">
        <v>20</v>
      </c>
      <c r="AV130">
        <v>1000</v>
      </c>
      <c r="AW130">
        <v>10000</v>
      </c>
    </row>
    <row r="131" spans="3:49" x14ac:dyDescent="0.25">
      <c r="C131" t="s">
        <v>34</v>
      </c>
      <c r="D131">
        <v>500</v>
      </c>
      <c r="E131">
        <v>300</v>
      </c>
      <c r="F131">
        <v>20</v>
      </c>
      <c r="H131">
        <v>20</v>
      </c>
      <c r="J131" t="s">
        <v>20</v>
      </c>
      <c r="L131">
        <v>200</v>
      </c>
      <c r="O131" t="s">
        <v>34</v>
      </c>
      <c r="P131">
        <v>500</v>
      </c>
      <c r="Q131">
        <v>300</v>
      </c>
      <c r="R131">
        <v>20</v>
      </c>
      <c r="T131">
        <v>20</v>
      </c>
      <c r="V131" t="s">
        <v>20</v>
      </c>
      <c r="X131">
        <v>200</v>
      </c>
      <c r="AA131" t="s">
        <v>34</v>
      </c>
      <c r="AB131">
        <v>500</v>
      </c>
      <c r="AC131">
        <v>300</v>
      </c>
      <c r="AD131">
        <v>20</v>
      </c>
      <c r="AF131">
        <v>20</v>
      </c>
      <c r="AH131" t="s">
        <v>20</v>
      </c>
      <c r="AJ131">
        <v>200</v>
      </c>
      <c r="AM131" t="s">
        <v>34</v>
      </c>
      <c r="AN131">
        <v>500</v>
      </c>
      <c r="AO131">
        <v>300</v>
      </c>
      <c r="AP131">
        <v>20</v>
      </c>
      <c r="AR131">
        <v>20</v>
      </c>
      <c r="AT131" t="s">
        <v>20</v>
      </c>
      <c r="AV131">
        <v>200</v>
      </c>
    </row>
    <row r="132" spans="3:49" x14ac:dyDescent="0.25">
      <c r="C132" t="s">
        <v>37</v>
      </c>
      <c r="D132" t="s">
        <v>20</v>
      </c>
      <c r="E132" t="s">
        <v>20</v>
      </c>
      <c r="F132" t="s">
        <v>20</v>
      </c>
      <c r="G132" t="s">
        <v>20</v>
      </c>
      <c r="H132" t="s">
        <v>20</v>
      </c>
      <c r="I132" t="s">
        <v>20</v>
      </c>
      <c r="J132" t="s">
        <v>20</v>
      </c>
      <c r="L132" t="s">
        <v>20</v>
      </c>
      <c r="M132" t="s">
        <v>20</v>
      </c>
      <c r="O132" t="s">
        <v>37</v>
      </c>
      <c r="P132" t="s">
        <v>20</v>
      </c>
      <c r="Q132" t="s">
        <v>20</v>
      </c>
      <c r="R132" t="s">
        <v>20</v>
      </c>
      <c r="S132" t="s">
        <v>20</v>
      </c>
      <c r="T132" t="s">
        <v>20</v>
      </c>
      <c r="U132" t="s">
        <v>20</v>
      </c>
      <c r="V132" t="s">
        <v>20</v>
      </c>
      <c r="X132" t="s">
        <v>20</v>
      </c>
      <c r="Y132" t="s">
        <v>20</v>
      </c>
      <c r="AA132" t="s">
        <v>37</v>
      </c>
      <c r="AB132" t="s">
        <v>20</v>
      </c>
      <c r="AC132" t="s">
        <v>20</v>
      </c>
      <c r="AD132" t="s">
        <v>20</v>
      </c>
      <c r="AE132" t="s">
        <v>20</v>
      </c>
      <c r="AF132" t="s">
        <v>20</v>
      </c>
      <c r="AG132" t="s">
        <v>20</v>
      </c>
      <c r="AH132" t="s">
        <v>20</v>
      </c>
      <c r="AJ132" t="s">
        <v>20</v>
      </c>
      <c r="AK132" t="s">
        <v>20</v>
      </c>
      <c r="AM132" t="s">
        <v>37</v>
      </c>
      <c r="AN132" t="s">
        <v>20</v>
      </c>
      <c r="AO132" t="s">
        <v>20</v>
      </c>
      <c r="AP132" t="s">
        <v>20</v>
      </c>
      <c r="AQ132" t="s">
        <v>20</v>
      </c>
      <c r="AR132" t="s">
        <v>20</v>
      </c>
      <c r="AS132" t="s">
        <v>20</v>
      </c>
      <c r="AT132" t="s">
        <v>20</v>
      </c>
      <c r="AV132" t="s">
        <v>20</v>
      </c>
      <c r="AW132" t="s">
        <v>20</v>
      </c>
    </row>
    <row r="133" spans="3:49" x14ac:dyDescent="0.25">
      <c r="C133" t="s">
        <v>59</v>
      </c>
      <c r="D133" t="s">
        <v>20</v>
      </c>
      <c r="E133" t="s">
        <v>20</v>
      </c>
      <c r="F133" t="s">
        <v>20</v>
      </c>
      <c r="G133" t="s">
        <v>20</v>
      </c>
      <c r="H133" t="s">
        <v>20</v>
      </c>
      <c r="I133" t="s">
        <v>20</v>
      </c>
      <c r="J133" t="s">
        <v>20</v>
      </c>
      <c r="L133" t="s">
        <v>20</v>
      </c>
      <c r="M133" t="s">
        <v>20</v>
      </c>
      <c r="O133" t="s">
        <v>59</v>
      </c>
      <c r="P133" t="s">
        <v>20</v>
      </c>
      <c r="Q133" t="s">
        <v>20</v>
      </c>
      <c r="R133" t="s">
        <v>20</v>
      </c>
      <c r="S133" t="s">
        <v>20</v>
      </c>
      <c r="T133" t="s">
        <v>20</v>
      </c>
      <c r="U133" t="s">
        <v>20</v>
      </c>
      <c r="V133" t="s">
        <v>20</v>
      </c>
      <c r="X133" t="s">
        <v>20</v>
      </c>
      <c r="Y133" t="s">
        <v>20</v>
      </c>
      <c r="AA133" t="s">
        <v>59</v>
      </c>
      <c r="AB133" t="s">
        <v>20</v>
      </c>
      <c r="AC133" t="s">
        <v>20</v>
      </c>
      <c r="AD133" t="s">
        <v>20</v>
      </c>
      <c r="AE133" t="s">
        <v>20</v>
      </c>
      <c r="AF133" t="s">
        <v>20</v>
      </c>
      <c r="AG133" t="s">
        <v>20</v>
      </c>
      <c r="AH133" t="s">
        <v>20</v>
      </c>
      <c r="AJ133" t="s">
        <v>20</v>
      </c>
      <c r="AK133" t="s">
        <v>20</v>
      </c>
      <c r="AM133" t="s">
        <v>59</v>
      </c>
      <c r="AN133" t="s">
        <v>20</v>
      </c>
      <c r="AO133" t="s">
        <v>20</v>
      </c>
      <c r="AP133" t="s">
        <v>20</v>
      </c>
      <c r="AQ133" t="s">
        <v>20</v>
      </c>
      <c r="AR133" t="s">
        <v>20</v>
      </c>
      <c r="AS133" t="s">
        <v>20</v>
      </c>
      <c r="AT133" t="s">
        <v>20</v>
      </c>
      <c r="AV133" t="s">
        <v>20</v>
      </c>
      <c r="AW133" t="s">
        <v>20</v>
      </c>
    </row>
    <row r="134" spans="3:49" x14ac:dyDescent="0.25">
      <c r="C134" t="s">
        <v>28</v>
      </c>
      <c r="D134">
        <v>2000</v>
      </c>
      <c r="E134">
        <v>2000</v>
      </c>
      <c r="F134">
        <v>200</v>
      </c>
      <c r="G134">
        <v>600</v>
      </c>
      <c r="H134">
        <v>200</v>
      </c>
      <c r="I134">
        <v>2000</v>
      </c>
      <c r="J134" t="s">
        <v>20</v>
      </c>
      <c r="L134">
        <v>400</v>
      </c>
      <c r="M134">
        <v>400</v>
      </c>
      <c r="O134" t="s">
        <v>28</v>
      </c>
      <c r="P134">
        <v>2000</v>
      </c>
      <c r="Q134">
        <v>2000</v>
      </c>
      <c r="R134">
        <v>200</v>
      </c>
      <c r="S134">
        <v>600</v>
      </c>
      <c r="T134">
        <v>200</v>
      </c>
      <c r="U134">
        <v>2000</v>
      </c>
      <c r="V134" t="s">
        <v>20</v>
      </c>
      <c r="X134">
        <v>400</v>
      </c>
      <c r="Y134">
        <v>400</v>
      </c>
      <c r="AA134" t="s">
        <v>28</v>
      </c>
      <c r="AB134">
        <v>2000</v>
      </c>
      <c r="AC134">
        <v>2000</v>
      </c>
      <c r="AD134">
        <v>200</v>
      </c>
      <c r="AE134">
        <v>600</v>
      </c>
      <c r="AF134">
        <v>200</v>
      </c>
      <c r="AG134">
        <v>2000</v>
      </c>
      <c r="AH134" t="s">
        <v>20</v>
      </c>
      <c r="AJ134">
        <v>400</v>
      </c>
      <c r="AK134">
        <v>400</v>
      </c>
      <c r="AM134" t="s">
        <v>28</v>
      </c>
      <c r="AN134">
        <v>2000</v>
      </c>
      <c r="AO134">
        <v>2000</v>
      </c>
      <c r="AP134">
        <v>200</v>
      </c>
      <c r="AQ134">
        <v>600</v>
      </c>
      <c r="AR134">
        <v>200</v>
      </c>
      <c r="AS134">
        <v>2000</v>
      </c>
      <c r="AT134" t="s">
        <v>20</v>
      </c>
      <c r="AV134">
        <v>400</v>
      </c>
      <c r="AW134">
        <v>400</v>
      </c>
    </row>
    <row r="136" spans="3:49" x14ac:dyDescent="0.25">
      <c r="D136">
        <f>MEDIAN(D92:D134)</f>
        <v>1000</v>
      </c>
      <c r="E136">
        <f t="shared" ref="E136:M136" si="134">MEDIAN(E92:E134)</f>
        <v>1000</v>
      </c>
      <c r="F136">
        <f t="shared" si="134"/>
        <v>100</v>
      </c>
      <c r="G136">
        <f t="shared" si="134"/>
        <v>1000</v>
      </c>
      <c r="H136">
        <f t="shared" si="134"/>
        <v>110</v>
      </c>
      <c r="I136">
        <f t="shared" si="134"/>
        <v>200</v>
      </c>
      <c r="J136">
        <f t="shared" si="134"/>
        <v>50</v>
      </c>
      <c r="K136">
        <f t="shared" si="134"/>
        <v>100</v>
      </c>
      <c r="L136">
        <f t="shared" si="134"/>
        <v>1000</v>
      </c>
      <c r="M136">
        <f t="shared" si="134"/>
        <v>400</v>
      </c>
      <c r="P136">
        <f>MEDIAN(P92:P134)</f>
        <v>1000</v>
      </c>
      <c r="Q136">
        <f t="shared" ref="Q136:Y136" si="135">MEDIAN(Q92:Q134)</f>
        <v>1000</v>
      </c>
      <c r="R136">
        <f t="shared" si="135"/>
        <v>100</v>
      </c>
      <c r="S136">
        <f t="shared" si="135"/>
        <v>1000</v>
      </c>
      <c r="T136">
        <f t="shared" si="135"/>
        <v>110</v>
      </c>
      <c r="U136">
        <f t="shared" si="135"/>
        <v>200</v>
      </c>
      <c r="V136">
        <f t="shared" si="135"/>
        <v>50</v>
      </c>
      <c r="W136">
        <f t="shared" si="135"/>
        <v>100</v>
      </c>
      <c r="X136">
        <f t="shared" si="135"/>
        <v>1000</v>
      </c>
      <c r="Y136">
        <f t="shared" si="135"/>
        <v>400</v>
      </c>
      <c r="AB136">
        <f>MEDIAN(AB92:AB134)</f>
        <v>1000</v>
      </c>
      <c r="AC136">
        <f t="shared" ref="AC136:AK136" si="136">MEDIAN(AC92:AC134)</f>
        <v>1000</v>
      </c>
      <c r="AD136">
        <f t="shared" si="136"/>
        <v>100</v>
      </c>
      <c r="AE136">
        <f t="shared" si="136"/>
        <v>1000</v>
      </c>
      <c r="AF136">
        <f t="shared" si="136"/>
        <v>110</v>
      </c>
      <c r="AG136">
        <f t="shared" si="136"/>
        <v>200</v>
      </c>
      <c r="AH136">
        <f t="shared" si="136"/>
        <v>50</v>
      </c>
      <c r="AI136">
        <f t="shared" si="136"/>
        <v>100</v>
      </c>
      <c r="AJ136">
        <f t="shared" si="136"/>
        <v>1000</v>
      </c>
      <c r="AK136">
        <f t="shared" si="136"/>
        <v>400</v>
      </c>
      <c r="AN136">
        <f>MEDIAN(AN92:AN134)</f>
        <v>1000</v>
      </c>
      <c r="AO136">
        <f t="shared" ref="AO136:AW136" si="137">MEDIAN(AO92:AO134)</f>
        <v>1000</v>
      </c>
      <c r="AP136">
        <f t="shared" si="137"/>
        <v>100</v>
      </c>
      <c r="AQ136">
        <f t="shared" si="137"/>
        <v>1000</v>
      </c>
      <c r="AR136">
        <f t="shared" si="137"/>
        <v>110</v>
      </c>
      <c r="AS136">
        <f t="shared" si="137"/>
        <v>200</v>
      </c>
      <c r="AT136">
        <f t="shared" si="137"/>
        <v>50</v>
      </c>
      <c r="AU136">
        <f t="shared" si="137"/>
        <v>100</v>
      </c>
      <c r="AV136">
        <f t="shared" si="137"/>
        <v>1000</v>
      </c>
      <c r="AW136">
        <f t="shared" si="137"/>
        <v>400</v>
      </c>
    </row>
  </sheetData>
  <autoFilter ref="A33:CS33" xr:uid="{4176EBC0-3034-4C5D-9622-408D5BE7E167}">
    <sortState xmlns:xlrd2="http://schemas.microsoft.com/office/spreadsheetml/2017/richdata2" ref="AA34:AK76">
      <sortCondition ref="AA33"/>
    </sortState>
  </autoFilter>
  <conditionalFormatting sqref="D34:M75">
    <cfRule type="cellIs" dxfId="34" priority="1" operator="equal">
      <formula>100</formula>
    </cfRule>
  </conditionalFormatting>
  <conditionalFormatting sqref="D92:M134">
    <cfRule type="cellIs" dxfId="33" priority="2" operator="equal">
      <formula>100</formula>
    </cfRule>
  </conditionalFormatting>
  <conditionalFormatting sqref="P34:Y76">
    <cfRule type="cellIs" dxfId="32" priority="5" operator="equal">
      <formula>100</formula>
    </cfRule>
  </conditionalFormatting>
  <conditionalFormatting sqref="P92:Y134">
    <cfRule type="cellIs" dxfId="31" priority="4" operator="equal">
      <formula>100</formula>
    </cfRule>
  </conditionalFormatting>
  <conditionalFormatting sqref="AB34:AK76">
    <cfRule type="cellIs" dxfId="30" priority="7" operator="equal">
      <formula>100</formula>
    </cfRule>
  </conditionalFormatting>
  <conditionalFormatting sqref="AB92:AK134">
    <cfRule type="cellIs" dxfId="29" priority="6" operator="equal">
      <formula>100</formula>
    </cfRule>
  </conditionalFormatting>
  <conditionalFormatting sqref="AN34:AW76 AZ34:BI76 BM34:BV76 BY34:CH76 CJ34:CS76">
    <cfRule type="cellIs" dxfId="28" priority="9" operator="equal">
      <formula>100</formula>
    </cfRule>
  </conditionalFormatting>
  <conditionalFormatting sqref="AN92:AW134">
    <cfRule type="cellIs" dxfId="27" priority="8" operator="equal">
      <formula>100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28E42-830B-452A-9E8C-81928A27B832}">
  <dimension ref="A1:AX48"/>
  <sheetViews>
    <sheetView topLeftCell="A7" zoomScale="80" zoomScaleNormal="80" workbookViewId="0">
      <selection activeCell="L53" sqref="L53"/>
    </sheetView>
  </sheetViews>
  <sheetFormatPr defaultRowHeight="15" x14ac:dyDescent="0.25"/>
  <cols>
    <col min="4" max="13" width="20.28515625" customWidth="1"/>
    <col min="16" max="25" width="20.28515625" customWidth="1"/>
    <col min="29" max="38" width="20.28515625" customWidth="1"/>
    <col min="41" max="50" width="20.28515625" customWidth="1"/>
  </cols>
  <sheetData>
    <row r="1" spans="1:50" x14ac:dyDescent="0.25">
      <c r="M1" t="s">
        <v>160</v>
      </c>
      <c r="Y1" t="s">
        <v>160</v>
      </c>
      <c r="AL1" t="s">
        <v>160</v>
      </c>
    </row>
    <row r="4" spans="1:50" x14ac:dyDescent="0.25">
      <c r="C4" t="s">
        <v>263</v>
      </c>
      <c r="O4" t="s">
        <v>249</v>
      </c>
      <c r="AB4" t="s">
        <v>234</v>
      </c>
      <c r="AN4" t="s">
        <v>3</v>
      </c>
    </row>
    <row r="5" spans="1:50" ht="45" x14ac:dyDescent="0.25">
      <c r="C5" s="76" t="s">
        <v>80</v>
      </c>
      <c r="D5" s="77" t="s">
        <v>7</v>
      </c>
      <c r="E5" s="77" t="s">
        <v>127</v>
      </c>
      <c r="F5" s="77" t="s">
        <v>8</v>
      </c>
      <c r="G5" s="77" t="s">
        <v>156</v>
      </c>
      <c r="H5" s="77" t="s">
        <v>88</v>
      </c>
      <c r="I5" s="77" t="s">
        <v>11</v>
      </c>
      <c r="J5" s="77" t="s">
        <v>12</v>
      </c>
      <c r="K5" s="77" t="s">
        <v>14</v>
      </c>
      <c r="L5" s="77" t="s">
        <v>157</v>
      </c>
      <c r="M5" s="77" t="s">
        <v>158</v>
      </c>
      <c r="O5" s="76" t="s">
        <v>80</v>
      </c>
      <c r="P5" s="77" t="s">
        <v>7</v>
      </c>
      <c r="Q5" s="77" t="s">
        <v>127</v>
      </c>
      <c r="R5" s="77" t="s">
        <v>8</v>
      </c>
      <c r="S5" s="77" t="s">
        <v>156</v>
      </c>
      <c r="T5" s="77" t="s">
        <v>88</v>
      </c>
      <c r="U5" s="77" t="s">
        <v>11</v>
      </c>
      <c r="V5" s="77" t="s">
        <v>12</v>
      </c>
      <c r="W5" s="77" t="s">
        <v>14</v>
      </c>
      <c r="X5" s="77" t="s">
        <v>157</v>
      </c>
      <c r="Y5" s="77" t="s">
        <v>158</v>
      </c>
      <c r="AB5" s="76" t="s">
        <v>80</v>
      </c>
      <c r="AC5" s="77" t="s">
        <v>7</v>
      </c>
      <c r="AD5" s="77" t="s">
        <v>127</v>
      </c>
      <c r="AE5" s="77" t="s">
        <v>8</v>
      </c>
      <c r="AF5" s="77" t="s">
        <v>156</v>
      </c>
      <c r="AG5" s="77" t="s">
        <v>88</v>
      </c>
      <c r="AH5" s="77" t="s">
        <v>11</v>
      </c>
      <c r="AI5" s="77" t="s">
        <v>12</v>
      </c>
      <c r="AJ5" s="77" t="s">
        <v>14</v>
      </c>
      <c r="AK5" s="77" t="s">
        <v>157</v>
      </c>
      <c r="AL5" s="77" t="s">
        <v>158</v>
      </c>
      <c r="AN5" s="76" t="s">
        <v>80</v>
      </c>
      <c r="AO5" s="77" t="s">
        <v>7</v>
      </c>
      <c r="AP5" s="77" t="s">
        <v>127</v>
      </c>
      <c r="AQ5" s="77" t="s">
        <v>8</v>
      </c>
      <c r="AR5" s="77" t="s">
        <v>156</v>
      </c>
      <c r="AS5" s="77" t="s">
        <v>88</v>
      </c>
      <c r="AT5" s="77" t="s">
        <v>11</v>
      </c>
      <c r="AU5" s="77" t="s">
        <v>12</v>
      </c>
      <c r="AV5" s="77" t="s">
        <v>14</v>
      </c>
      <c r="AW5" s="77" t="s">
        <v>157</v>
      </c>
      <c r="AX5" s="77" t="s">
        <v>158</v>
      </c>
    </row>
    <row r="6" spans="1:50" x14ac:dyDescent="0.25">
      <c r="A6" t="s">
        <v>17</v>
      </c>
      <c r="C6" s="71" t="s">
        <v>17</v>
      </c>
      <c r="D6" s="71">
        <v>5</v>
      </c>
      <c r="E6" s="71">
        <v>20</v>
      </c>
      <c r="F6" s="71"/>
      <c r="G6" s="71"/>
      <c r="H6" s="71">
        <v>20</v>
      </c>
      <c r="I6" s="71">
        <v>100</v>
      </c>
      <c r="J6" s="71"/>
      <c r="K6" s="71"/>
      <c r="L6" s="71">
        <v>30</v>
      </c>
      <c r="M6" s="71"/>
      <c r="O6" s="71" t="s">
        <v>17</v>
      </c>
      <c r="P6" s="71">
        <v>80</v>
      </c>
      <c r="Q6" s="71">
        <v>20</v>
      </c>
      <c r="R6" s="71"/>
      <c r="S6" s="71"/>
      <c r="T6" s="71">
        <v>10</v>
      </c>
      <c r="U6" s="71">
        <v>100</v>
      </c>
      <c r="V6" s="71"/>
      <c r="W6" s="71"/>
      <c r="X6" s="71">
        <v>30</v>
      </c>
      <c r="Y6" s="71"/>
      <c r="AB6" s="71" t="s">
        <v>17</v>
      </c>
      <c r="AC6" s="71">
        <v>60</v>
      </c>
      <c r="AD6" s="71">
        <v>20</v>
      </c>
      <c r="AE6" s="71"/>
      <c r="AF6" s="71"/>
      <c r="AG6" s="71">
        <v>10</v>
      </c>
      <c r="AH6" s="71">
        <v>100</v>
      </c>
      <c r="AI6" s="71"/>
      <c r="AJ6" s="71"/>
      <c r="AK6" s="71">
        <v>30</v>
      </c>
      <c r="AL6" s="71"/>
      <c r="AN6" s="71" t="s">
        <v>17</v>
      </c>
      <c r="AO6" s="71"/>
      <c r="AP6" s="71"/>
      <c r="AQ6" s="71"/>
      <c r="AR6" s="71"/>
      <c r="AS6" s="71"/>
      <c r="AT6" s="71"/>
      <c r="AU6" s="71"/>
      <c r="AV6" s="71"/>
      <c r="AW6" s="71"/>
      <c r="AX6" s="71"/>
    </row>
    <row r="7" spans="1:50" x14ac:dyDescent="0.25">
      <c r="A7" t="s">
        <v>33</v>
      </c>
      <c r="C7" s="71" t="s">
        <v>33</v>
      </c>
      <c r="D7" s="71">
        <v>15</v>
      </c>
      <c r="E7" s="71">
        <v>30</v>
      </c>
      <c r="F7" s="71">
        <v>95</v>
      </c>
      <c r="G7" s="71"/>
      <c r="H7" s="71">
        <v>95</v>
      </c>
      <c r="I7" s="71">
        <v>95</v>
      </c>
      <c r="J7" s="71">
        <v>15</v>
      </c>
      <c r="K7" s="71">
        <v>25</v>
      </c>
      <c r="L7" s="71">
        <v>100</v>
      </c>
      <c r="M7" s="71"/>
      <c r="O7" s="71" t="s">
        <v>33</v>
      </c>
      <c r="P7" s="71">
        <v>15</v>
      </c>
      <c r="Q7" s="71">
        <v>30</v>
      </c>
      <c r="R7" s="71">
        <v>95</v>
      </c>
      <c r="S7" s="71"/>
      <c r="T7" s="71">
        <v>95</v>
      </c>
      <c r="U7" s="71">
        <v>95</v>
      </c>
      <c r="V7" s="71">
        <v>15</v>
      </c>
      <c r="W7" s="71">
        <v>25</v>
      </c>
      <c r="X7" s="71">
        <v>100</v>
      </c>
      <c r="Y7" s="71"/>
      <c r="AB7" s="71" t="s">
        <v>33</v>
      </c>
      <c r="AC7" s="71">
        <v>15</v>
      </c>
      <c r="AD7" s="71">
        <v>30</v>
      </c>
      <c r="AE7" s="71">
        <v>95</v>
      </c>
      <c r="AF7" s="71"/>
      <c r="AG7" s="71">
        <v>95</v>
      </c>
      <c r="AH7" s="71">
        <v>95</v>
      </c>
      <c r="AI7" s="71">
        <v>15</v>
      </c>
      <c r="AJ7" s="71">
        <v>25</v>
      </c>
      <c r="AK7" s="71">
        <v>100</v>
      </c>
      <c r="AL7" s="71"/>
      <c r="AN7" s="71" t="s">
        <v>33</v>
      </c>
      <c r="AO7" s="71"/>
      <c r="AP7" s="71"/>
      <c r="AQ7" s="71"/>
      <c r="AR7" s="71"/>
      <c r="AS7" s="71"/>
      <c r="AT7" s="71"/>
      <c r="AU7" s="71"/>
      <c r="AV7" s="71"/>
      <c r="AW7" s="71"/>
      <c r="AX7" s="71"/>
    </row>
    <row r="8" spans="1:50" x14ac:dyDescent="0.25">
      <c r="A8" t="s">
        <v>25</v>
      </c>
      <c r="C8" s="71" t="s">
        <v>25</v>
      </c>
      <c r="D8" s="71"/>
      <c r="E8" s="71"/>
      <c r="F8" s="71"/>
      <c r="G8" s="71"/>
      <c r="H8" s="71"/>
      <c r="I8" s="71"/>
      <c r="J8" s="71"/>
      <c r="K8" s="71"/>
      <c r="L8" s="71"/>
      <c r="M8" s="71"/>
      <c r="O8" s="71" t="s">
        <v>25</v>
      </c>
      <c r="P8" s="71"/>
      <c r="Q8" s="71"/>
      <c r="R8" s="71"/>
      <c r="S8" s="71"/>
      <c r="T8" s="71"/>
      <c r="U8" s="71"/>
      <c r="V8" s="71"/>
      <c r="W8" s="71"/>
      <c r="X8" s="71"/>
      <c r="Y8" s="71"/>
      <c r="AB8" s="71" t="s">
        <v>25</v>
      </c>
      <c r="AC8" s="71"/>
      <c r="AD8" s="71"/>
      <c r="AE8" s="71"/>
      <c r="AF8" s="71"/>
      <c r="AG8" s="71"/>
      <c r="AH8" s="71"/>
      <c r="AI8" s="71"/>
      <c r="AJ8" s="71"/>
      <c r="AK8" s="71"/>
      <c r="AL8" s="71"/>
      <c r="AN8" s="71" t="s">
        <v>25</v>
      </c>
      <c r="AO8" s="71"/>
      <c r="AP8" s="71"/>
      <c r="AQ8" s="71"/>
      <c r="AR8" s="71"/>
      <c r="AS8" s="71"/>
      <c r="AT8" s="71"/>
      <c r="AU8" s="71"/>
      <c r="AV8" s="71"/>
      <c r="AW8" s="71"/>
      <c r="AX8" s="71"/>
    </row>
    <row r="9" spans="1:50" x14ac:dyDescent="0.25">
      <c r="A9" t="s">
        <v>22</v>
      </c>
      <c r="C9" s="71" t="s">
        <v>22</v>
      </c>
      <c r="D9" s="71">
        <v>60</v>
      </c>
      <c r="E9" s="71">
        <v>8</v>
      </c>
      <c r="F9" s="71"/>
      <c r="G9" s="71"/>
      <c r="H9" s="71">
        <v>5</v>
      </c>
      <c r="I9" s="71"/>
      <c r="J9" s="71">
        <v>5</v>
      </c>
      <c r="K9" s="71">
        <v>80</v>
      </c>
      <c r="L9" s="71">
        <v>85</v>
      </c>
      <c r="M9" s="71"/>
      <c r="O9" s="71" t="s">
        <v>22</v>
      </c>
      <c r="P9" s="71">
        <v>60</v>
      </c>
      <c r="Q9" s="71">
        <v>8</v>
      </c>
      <c r="R9" s="71"/>
      <c r="S9" s="71"/>
      <c r="T9" s="71">
        <v>5</v>
      </c>
      <c r="U9" s="71"/>
      <c r="V9" s="71">
        <v>5</v>
      </c>
      <c r="W9" s="71">
        <v>80</v>
      </c>
      <c r="X9" s="71">
        <v>85</v>
      </c>
      <c r="Y9" s="71"/>
      <c r="AB9" s="71" t="s">
        <v>22</v>
      </c>
      <c r="AC9" s="71">
        <v>60</v>
      </c>
      <c r="AD9" s="71">
        <v>8</v>
      </c>
      <c r="AE9" s="71"/>
      <c r="AF9" s="71"/>
      <c r="AG9" s="71">
        <v>3</v>
      </c>
      <c r="AH9" s="71"/>
      <c r="AI9" s="71">
        <v>5</v>
      </c>
      <c r="AJ9" s="71">
        <v>80</v>
      </c>
      <c r="AK9" s="71">
        <v>82</v>
      </c>
      <c r="AL9" s="71"/>
      <c r="AN9" s="71" t="s">
        <v>22</v>
      </c>
      <c r="AO9" s="71"/>
      <c r="AP9" s="71"/>
      <c r="AQ9" s="71"/>
      <c r="AR9" s="71"/>
      <c r="AS9" s="71"/>
      <c r="AT9" s="71"/>
      <c r="AU9" s="71"/>
      <c r="AV9" s="71"/>
      <c r="AW9" s="71"/>
      <c r="AX9" s="71"/>
    </row>
    <row r="10" spans="1:50" x14ac:dyDescent="0.25">
      <c r="A10" t="s">
        <v>53</v>
      </c>
      <c r="C10" s="71" t="s">
        <v>118</v>
      </c>
      <c r="D10" s="71">
        <v>100</v>
      </c>
      <c r="E10" s="71">
        <v>80</v>
      </c>
      <c r="F10" s="71"/>
      <c r="G10" s="71">
        <v>100</v>
      </c>
      <c r="H10" s="71">
        <v>100</v>
      </c>
      <c r="I10" s="71"/>
      <c r="J10" s="71"/>
      <c r="K10" s="71"/>
      <c r="L10" s="71">
        <v>100</v>
      </c>
      <c r="M10" s="71"/>
      <c r="O10" s="71" t="s">
        <v>118</v>
      </c>
      <c r="P10" s="71">
        <v>100</v>
      </c>
      <c r="Q10" s="71">
        <v>80</v>
      </c>
      <c r="R10" s="71"/>
      <c r="S10" s="71">
        <v>100</v>
      </c>
      <c r="T10" s="71">
        <v>100</v>
      </c>
      <c r="U10" s="71"/>
      <c r="V10" s="71"/>
      <c r="W10" s="71"/>
      <c r="X10" s="71">
        <v>100</v>
      </c>
      <c r="Y10" s="71"/>
      <c r="AB10" s="71" t="s">
        <v>118</v>
      </c>
      <c r="AC10" s="71">
        <v>100</v>
      </c>
      <c r="AD10" s="71">
        <v>80</v>
      </c>
      <c r="AE10" s="71"/>
      <c r="AF10" s="71">
        <v>100</v>
      </c>
      <c r="AG10" s="71">
        <v>100</v>
      </c>
      <c r="AH10" s="71"/>
      <c r="AI10" s="71"/>
      <c r="AJ10" s="71"/>
      <c r="AK10" s="71">
        <v>100</v>
      </c>
      <c r="AL10" s="71"/>
      <c r="AN10" s="71" t="s">
        <v>118</v>
      </c>
      <c r="AO10" s="71"/>
      <c r="AP10" s="71"/>
      <c r="AQ10" s="71"/>
      <c r="AR10" s="71"/>
      <c r="AS10" s="71"/>
      <c r="AT10" s="71"/>
      <c r="AU10" s="71"/>
      <c r="AV10" s="71"/>
      <c r="AW10" s="71"/>
      <c r="AX10" s="71"/>
    </row>
    <row r="11" spans="1:50" x14ac:dyDescent="0.25">
      <c r="A11" t="s">
        <v>43</v>
      </c>
      <c r="C11" s="71" t="s">
        <v>43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O11" s="71" t="s">
        <v>43</v>
      </c>
      <c r="P11" s="71"/>
      <c r="Q11" s="71">
        <v>15</v>
      </c>
      <c r="R11" s="71"/>
      <c r="S11" s="71"/>
      <c r="T11" s="71">
        <v>40</v>
      </c>
      <c r="U11" s="71"/>
      <c r="V11" s="71"/>
      <c r="W11" s="71"/>
      <c r="X11" s="71"/>
      <c r="Y11" s="71"/>
      <c r="AB11" s="71" t="s">
        <v>43</v>
      </c>
      <c r="AC11" s="71"/>
      <c r="AD11" s="71">
        <v>15</v>
      </c>
      <c r="AE11" s="71"/>
      <c r="AF11" s="71"/>
      <c r="AG11" s="71">
        <v>40</v>
      </c>
      <c r="AH11" s="71"/>
      <c r="AI11" s="71"/>
      <c r="AJ11" s="71"/>
      <c r="AK11" s="71"/>
      <c r="AL11" s="71"/>
      <c r="AN11" s="71" t="s">
        <v>43</v>
      </c>
      <c r="AO11" s="71"/>
      <c r="AP11" s="71"/>
      <c r="AQ11" s="71"/>
      <c r="AR11" s="71"/>
      <c r="AS11" s="71"/>
      <c r="AT11" s="71"/>
      <c r="AU11" s="71"/>
      <c r="AV11" s="71"/>
      <c r="AW11" s="71"/>
      <c r="AX11" s="71"/>
    </row>
    <row r="12" spans="1:50" x14ac:dyDescent="0.25">
      <c r="A12" t="s">
        <v>47</v>
      </c>
      <c r="C12" s="71" t="s">
        <v>47</v>
      </c>
      <c r="D12" s="71">
        <v>10</v>
      </c>
      <c r="E12" s="71">
        <v>62</v>
      </c>
      <c r="F12" s="71"/>
      <c r="G12" s="71"/>
      <c r="H12" s="71">
        <v>20</v>
      </c>
      <c r="I12" s="71">
        <v>40</v>
      </c>
      <c r="J12" s="71"/>
      <c r="K12" s="71"/>
      <c r="L12" s="71">
        <v>43</v>
      </c>
      <c r="M12" s="71"/>
      <c r="O12" s="71" t="s">
        <v>47</v>
      </c>
      <c r="P12" s="71">
        <v>9</v>
      </c>
      <c r="Q12" s="71">
        <v>60</v>
      </c>
      <c r="R12" s="71"/>
      <c r="S12" s="71"/>
      <c r="T12" s="71">
        <v>20</v>
      </c>
      <c r="U12" s="71">
        <v>40</v>
      </c>
      <c r="V12" s="71"/>
      <c r="W12" s="71"/>
      <c r="X12" s="71">
        <v>48</v>
      </c>
      <c r="Y12" s="71"/>
      <c r="AB12" s="71" t="s">
        <v>47</v>
      </c>
      <c r="AC12" s="71">
        <v>9</v>
      </c>
      <c r="AD12" s="71">
        <v>60</v>
      </c>
      <c r="AE12" s="71"/>
      <c r="AF12" s="71"/>
      <c r="AG12" s="71">
        <v>20</v>
      </c>
      <c r="AH12" s="71">
        <v>40</v>
      </c>
      <c r="AI12" s="71"/>
      <c r="AJ12" s="71"/>
      <c r="AK12" s="71">
        <v>48</v>
      </c>
      <c r="AL12" s="71"/>
      <c r="AN12" s="71" t="s">
        <v>47</v>
      </c>
      <c r="AO12" s="71"/>
      <c r="AP12" s="71"/>
      <c r="AQ12" s="71"/>
      <c r="AR12" s="71"/>
      <c r="AS12" s="71"/>
      <c r="AT12" s="71"/>
      <c r="AU12" s="71"/>
      <c r="AV12" s="71"/>
      <c r="AW12" s="71"/>
      <c r="AX12" s="71"/>
    </row>
    <row r="13" spans="1:50" x14ac:dyDescent="0.25">
      <c r="A13" t="s">
        <v>89</v>
      </c>
      <c r="C13" s="71" t="s">
        <v>18</v>
      </c>
      <c r="D13" s="71">
        <v>6.25</v>
      </c>
      <c r="E13" s="71">
        <v>22.85</v>
      </c>
      <c r="F13" s="71">
        <v>100</v>
      </c>
      <c r="G13" s="71">
        <v>25</v>
      </c>
      <c r="H13" s="71">
        <v>100</v>
      </c>
      <c r="I13" s="71">
        <v>20</v>
      </c>
      <c r="J13" s="71"/>
      <c r="K13" s="71">
        <v>14.28</v>
      </c>
      <c r="L13" s="71">
        <v>2.67</v>
      </c>
      <c r="M13" s="71">
        <v>100</v>
      </c>
      <c r="O13" s="71" t="s">
        <v>18</v>
      </c>
      <c r="P13" s="71">
        <v>6.25</v>
      </c>
      <c r="Q13" s="71">
        <v>21.28</v>
      </c>
      <c r="R13" s="71">
        <v>100</v>
      </c>
      <c r="S13" s="71">
        <v>100</v>
      </c>
      <c r="T13" s="71">
        <v>100</v>
      </c>
      <c r="U13" s="71">
        <v>28.57</v>
      </c>
      <c r="V13" s="71"/>
      <c r="W13" s="71">
        <v>100</v>
      </c>
      <c r="X13" s="71">
        <v>2.39</v>
      </c>
      <c r="Y13" s="71">
        <v>100</v>
      </c>
      <c r="AB13" s="71" t="s">
        <v>18</v>
      </c>
      <c r="AC13" s="71">
        <v>2</v>
      </c>
      <c r="AD13" s="71">
        <v>17</v>
      </c>
      <c r="AE13" s="71">
        <v>100</v>
      </c>
      <c r="AF13" s="71">
        <v>100</v>
      </c>
      <c r="AG13" s="71">
        <v>71</v>
      </c>
      <c r="AH13" s="71">
        <v>70</v>
      </c>
      <c r="AI13" s="71"/>
      <c r="AJ13" s="71">
        <v>100</v>
      </c>
      <c r="AK13" s="71">
        <v>1</v>
      </c>
      <c r="AL13" s="71">
        <v>100</v>
      </c>
      <c r="AN13" s="71" t="s">
        <v>18</v>
      </c>
      <c r="AO13" s="71"/>
      <c r="AP13" s="71"/>
      <c r="AQ13" s="71"/>
      <c r="AR13" s="71"/>
      <c r="AS13" s="71"/>
      <c r="AT13" s="71"/>
      <c r="AU13" s="71"/>
      <c r="AV13" s="71"/>
      <c r="AW13" s="71"/>
      <c r="AX13" s="71"/>
    </row>
    <row r="14" spans="1:50" x14ac:dyDescent="0.25">
      <c r="A14" t="s">
        <v>54</v>
      </c>
      <c r="C14" s="71" t="s">
        <v>54</v>
      </c>
      <c r="D14" s="71">
        <v>50</v>
      </c>
      <c r="E14" s="71">
        <v>50</v>
      </c>
      <c r="F14" s="71"/>
      <c r="G14" s="71"/>
      <c r="H14" s="71"/>
      <c r="I14" s="71"/>
      <c r="J14" s="71"/>
      <c r="K14" s="71"/>
      <c r="L14" s="71"/>
      <c r="M14" s="71"/>
      <c r="O14" s="71" t="s">
        <v>54</v>
      </c>
      <c r="P14" s="71">
        <v>50</v>
      </c>
      <c r="Q14" s="71">
        <v>50</v>
      </c>
      <c r="R14" s="71"/>
      <c r="S14" s="71"/>
      <c r="T14" s="71"/>
      <c r="U14" s="71"/>
      <c r="V14" s="71"/>
      <c r="W14" s="71"/>
      <c r="X14" s="71"/>
      <c r="Y14" s="71"/>
      <c r="AB14" s="71" t="s">
        <v>54</v>
      </c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N14" s="71" t="s">
        <v>54</v>
      </c>
      <c r="AO14" s="71"/>
      <c r="AP14" s="71"/>
      <c r="AQ14" s="71"/>
      <c r="AR14" s="71"/>
      <c r="AS14" s="71"/>
      <c r="AT14" s="71"/>
      <c r="AU14" s="71"/>
      <c r="AV14" s="71"/>
      <c r="AW14" s="71"/>
      <c r="AX14" s="71"/>
    </row>
    <row r="15" spans="1:50" x14ac:dyDescent="0.25">
      <c r="A15" t="s">
        <v>90</v>
      </c>
      <c r="C15" s="71" t="s">
        <v>19</v>
      </c>
      <c r="D15" s="71">
        <v>7.53</v>
      </c>
      <c r="E15" s="71">
        <v>59</v>
      </c>
      <c r="F15" s="71">
        <v>50</v>
      </c>
      <c r="G15" s="71">
        <v>0</v>
      </c>
      <c r="H15" s="71">
        <v>80</v>
      </c>
      <c r="I15" s="71">
        <v>15</v>
      </c>
      <c r="J15" s="71">
        <v>20</v>
      </c>
      <c r="K15" s="71">
        <v>37</v>
      </c>
      <c r="L15" s="71">
        <v>1</v>
      </c>
      <c r="M15" s="71">
        <v>50</v>
      </c>
      <c r="O15" s="71" t="s">
        <v>19</v>
      </c>
      <c r="P15" s="71">
        <v>7.53</v>
      </c>
      <c r="Q15" s="71">
        <v>59</v>
      </c>
      <c r="R15" s="71">
        <v>50</v>
      </c>
      <c r="S15" s="71">
        <v>0</v>
      </c>
      <c r="T15" s="71">
        <v>80</v>
      </c>
      <c r="U15" s="71">
        <v>15</v>
      </c>
      <c r="V15" s="71">
        <v>20</v>
      </c>
      <c r="W15" s="71">
        <v>37</v>
      </c>
      <c r="X15" s="71">
        <v>1</v>
      </c>
      <c r="Y15" s="71">
        <v>50</v>
      </c>
      <c r="AB15" s="71" t="s">
        <v>19</v>
      </c>
      <c r="AC15" s="71">
        <v>9</v>
      </c>
      <c r="AD15" s="71">
        <v>59</v>
      </c>
      <c r="AE15" s="71">
        <v>100</v>
      </c>
      <c r="AF15" s="71">
        <v>0</v>
      </c>
      <c r="AG15" s="71">
        <v>80</v>
      </c>
      <c r="AH15" s="71">
        <v>15</v>
      </c>
      <c r="AI15" s="71">
        <v>16</v>
      </c>
      <c r="AJ15" s="71">
        <v>1</v>
      </c>
      <c r="AK15" s="71">
        <v>1</v>
      </c>
      <c r="AL15" s="71">
        <v>50</v>
      </c>
      <c r="AN15" s="71" t="s">
        <v>19</v>
      </c>
      <c r="AO15" s="71"/>
      <c r="AP15" s="71"/>
      <c r="AQ15" s="71"/>
      <c r="AR15" s="71"/>
      <c r="AS15" s="71"/>
      <c r="AT15" s="71"/>
      <c r="AU15" s="71"/>
      <c r="AV15" s="71"/>
      <c r="AW15" s="71"/>
      <c r="AX15" s="71"/>
    </row>
    <row r="16" spans="1:50" x14ac:dyDescent="0.25">
      <c r="A16" t="s">
        <v>21</v>
      </c>
      <c r="C16" s="71" t="s">
        <v>21</v>
      </c>
      <c r="D16" s="71">
        <v>40</v>
      </c>
      <c r="E16" s="71">
        <v>5</v>
      </c>
      <c r="F16" s="71">
        <v>6</v>
      </c>
      <c r="G16" s="71">
        <v>5</v>
      </c>
      <c r="H16" s="71">
        <v>12</v>
      </c>
      <c r="I16" s="71">
        <v>7</v>
      </c>
      <c r="J16" s="71">
        <v>5</v>
      </c>
      <c r="K16" s="71">
        <v>15</v>
      </c>
      <c r="L16" s="71">
        <v>5</v>
      </c>
      <c r="M16" s="71">
        <v>0</v>
      </c>
      <c r="O16" s="71" t="s">
        <v>21</v>
      </c>
      <c r="P16" s="71">
        <v>25</v>
      </c>
      <c r="Q16" s="71">
        <v>10</v>
      </c>
      <c r="R16" s="71">
        <v>2</v>
      </c>
      <c r="S16" s="71">
        <v>20</v>
      </c>
      <c r="T16" s="71">
        <v>12</v>
      </c>
      <c r="U16" s="71">
        <v>6</v>
      </c>
      <c r="V16" s="71">
        <v>5</v>
      </c>
      <c r="W16" s="71">
        <v>13</v>
      </c>
      <c r="X16" s="71">
        <v>5</v>
      </c>
      <c r="Y16" s="71">
        <v>0</v>
      </c>
      <c r="AB16" s="71" t="s">
        <v>21</v>
      </c>
      <c r="AC16" s="71">
        <v>22</v>
      </c>
      <c r="AD16" s="71">
        <v>5</v>
      </c>
      <c r="AE16" s="71">
        <v>2</v>
      </c>
      <c r="AF16" s="71">
        <v>20</v>
      </c>
      <c r="AG16" s="71">
        <v>10</v>
      </c>
      <c r="AH16" s="71">
        <v>2</v>
      </c>
      <c r="AI16" s="71">
        <v>5</v>
      </c>
      <c r="AJ16" s="71">
        <v>5</v>
      </c>
      <c r="AK16" s="71">
        <v>5</v>
      </c>
      <c r="AL16" s="71">
        <v>0</v>
      </c>
      <c r="AN16" s="71" t="s">
        <v>21</v>
      </c>
      <c r="AO16" s="71"/>
      <c r="AP16" s="71"/>
      <c r="AQ16" s="71"/>
      <c r="AR16" s="71"/>
      <c r="AS16" s="71"/>
      <c r="AT16" s="71"/>
      <c r="AU16" s="71"/>
      <c r="AV16" s="71"/>
      <c r="AW16" s="71"/>
      <c r="AX16" s="71"/>
    </row>
    <row r="17" spans="1:50" x14ac:dyDescent="0.25">
      <c r="A17" t="s">
        <v>44</v>
      </c>
      <c r="C17" s="71" t="s">
        <v>44</v>
      </c>
      <c r="D17" s="71">
        <v>12</v>
      </c>
      <c r="E17" s="71">
        <v>14</v>
      </c>
      <c r="F17" s="71">
        <v>33</v>
      </c>
      <c r="G17" s="71"/>
      <c r="H17" s="71"/>
      <c r="I17" s="71"/>
      <c r="J17" s="71"/>
      <c r="K17" s="71"/>
      <c r="L17" s="71"/>
      <c r="M17" s="71"/>
      <c r="O17" s="71" t="s">
        <v>44</v>
      </c>
      <c r="P17" s="71">
        <v>12</v>
      </c>
      <c r="Q17" s="71">
        <v>14</v>
      </c>
      <c r="R17" s="71">
        <v>33</v>
      </c>
      <c r="S17" s="71"/>
      <c r="T17" s="71"/>
      <c r="U17" s="71"/>
      <c r="V17" s="71"/>
      <c r="W17" s="71"/>
      <c r="X17" s="71"/>
      <c r="Y17" s="71"/>
      <c r="AB17" s="71" t="s">
        <v>44</v>
      </c>
      <c r="AC17" s="71">
        <v>12</v>
      </c>
      <c r="AD17" s="71">
        <v>14</v>
      </c>
      <c r="AE17" s="71">
        <v>33</v>
      </c>
      <c r="AF17" s="71"/>
      <c r="AG17" s="71"/>
      <c r="AH17" s="71"/>
      <c r="AI17" s="71"/>
      <c r="AJ17" s="71"/>
      <c r="AK17" s="71"/>
      <c r="AL17" s="71"/>
      <c r="AN17" s="71" t="s">
        <v>44</v>
      </c>
      <c r="AO17" s="71"/>
      <c r="AP17" s="71"/>
      <c r="AQ17" s="71"/>
      <c r="AR17" s="71"/>
      <c r="AS17" s="71"/>
      <c r="AT17" s="71"/>
      <c r="AU17" s="71"/>
      <c r="AV17" s="71"/>
      <c r="AW17" s="71"/>
      <c r="AX17" s="71"/>
    </row>
    <row r="18" spans="1:50" x14ac:dyDescent="0.25">
      <c r="A18" t="s">
        <v>26</v>
      </c>
      <c r="C18" s="71" t="s">
        <v>26</v>
      </c>
      <c r="D18" s="71">
        <v>14</v>
      </c>
      <c r="E18" s="71">
        <v>30</v>
      </c>
      <c r="F18" s="71">
        <v>100</v>
      </c>
      <c r="G18" s="71">
        <v>100</v>
      </c>
      <c r="H18" s="71">
        <v>75</v>
      </c>
      <c r="I18" s="71">
        <v>67</v>
      </c>
      <c r="J18" s="71"/>
      <c r="K18" s="71">
        <v>100</v>
      </c>
      <c r="L18" s="71">
        <v>33</v>
      </c>
      <c r="M18" s="71">
        <v>25</v>
      </c>
      <c r="O18" s="71" t="s">
        <v>26</v>
      </c>
      <c r="P18" s="71">
        <v>14</v>
      </c>
      <c r="Q18" s="71">
        <v>30</v>
      </c>
      <c r="R18" s="71">
        <v>100</v>
      </c>
      <c r="S18" s="71">
        <v>100</v>
      </c>
      <c r="T18" s="71">
        <v>75</v>
      </c>
      <c r="U18" s="71">
        <v>67</v>
      </c>
      <c r="V18" s="71"/>
      <c r="W18" s="71">
        <v>100</v>
      </c>
      <c r="X18" s="71">
        <v>33</v>
      </c>
      <c r="Y18" s="71">
        <v>25</v>
      </c>
      <c r="AB18" s="71" t="s">
        <v>26</v>
      </c>
      <c r="AC18" s="71">
        <v>100</v>
      </c>
      <c r="AD18" s="71">
        <v>25</v>
      </c>
      <c r="AE18" s="71">
        <v>80</v>
      </c>
      <c r="AF18" s="71">
        <v>100</v>
      </c>
      <c r="AG18" s="71">
        <v>75</v>
      </c>
      <c r="AH18" s="71">
        <v>67</v>
      </c>
      <c r="AI18" s="71"/>
      <c r="AJ18" s="71">
        <v>100</v>
      </c>
      <c r="AK18" s="71">
        <v>33</v>
      </c>
      <c r="AL18" s="71">
        <v>25</v>
      </c>
      <c r="AN18" s="71" t="s">
        <v>26</v>
      </c>
      <c r="AO18" s="71"/>
      <c r="AP18" s="71"/>
      <c r="AQ18" s="71"/>
      <c r="AR18" s="71"/>
      <c r="AS18" s="71"/>
      <c r="AT18" s="71"/>
      <c r="AU18" s="71"/>
      <c r="AV18" s="71"/>
      <c r="AW18" s="71"/>
      <c r="AX18" s="71"/>
    </row>
    <row r="19" spans="1:50" x14ac:dyDescent="0.25">
      <c r="A19" t="s">
        <v>51</v>
      </c>
      <c r="C19" s="71" t="s">
        <v>51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O19" s="71" t="s">
        <v>51</v>
      </c>
      <c r="P19" s="71"/>
      <c r="Q19" s="71"/>
      <c r="R19" s="71"/>
      <c r="S19" s="71"/>
      <c r="T19" s="71"/>
      <c r="U19" s="71"/>
      <c r="V19" s="71"/>
      <c r="W19" s="71"/>
      <c r="X19" s="71"/>
      <c r="Y19" s="71"/>
      <c r="AB19" s="71" t="s">
        <v>51</v>
      </c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N19" s="71" t="s">
        <v>51</v>
      </c>
      <c r="AO19" s="71"/>
      <c r="AP19" s="71"/>
      <c r="AQ19" s="71"/>
      <c r="AR19" s="71"/>
      <c r="AS19" s="71"/>
      <c r="AT19" s="71"/>
      <c r="AU19" s="71"/>
      <c r="AV19" s="71"/>
      <c r="AW19" s="71"/>
      <c r="AX19" s="71"/>
    </row>
    <row r="20" spans="1:50" x14ac:dyDescent="0.25">
      <c r="A20" t="s">
        <v>32</v>
      </c>
      <c r="C20" s="71" t="s">
        <v>32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O20" s="71" t="s">
        <v>32</v>
      </c>
      <c r="P20" s="71"/>
      <c r="Q20" s="71"/>
      <c r="R20" s="71"/>
      <c r="S20" s="71"/>
      <c r="T20" s="71"/>
      <c r="U20" s="71"/>
      <c r="V20" s="71"/>
      <c r="W20" s="71"/>
      <c r="X20" s="71"/>
      <c r="Y20" s="71"/>
      <c r="AB20" s="71" t="s">
        <v>32</v>
      </c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N20" s="71" t="s">
        <v>32</v>
      </c>
      <c r="AO20" s="71"/>
      <c r="AP20" s="71"/>
      <c r="AQ20" s="71"/>
      <c r="AR20" s="71"/>
      <c r="AS20" s="71"/>
      <c r="AT20" s="71"/>
      <c r="AU20" s="71"/>
      <c r="AV20" s="71"/>
      <c r="AW20" s="71"/>
      <c r="AX20" s="71"/>
    </row>
    <row r="21" spans="1:50" x14ac:dyDescent="0.25">
      <c r="A21" t="s">
        <v>60</v>
      </c>
      <c r="C21" s="71" t="s">
        <v>60</v>
      </c>
      <c r="D21" s="71">
        <v>51</v>
      </c>
      <c r="E21" s="71">
        <v>20</v>
      </c>
      <c r="F21" s="71"/>
      <c r="G21" s="71"/>
      <c r="H21" s="71"/>
      <c r="I21" s="71"/>
      <c r="J21" s="71">
        <v>20</v>
      </c>
      <c r="K21" s="71">
        <v>4</v>
      </c>
      <c r="L21" s="71">
        <v>33</v>
      </c>
      <c r="M21" s="71"/>
      <c r="O21" s="71" t="s">
        <v>60</v>
      </c>
      <c r="P21" s="71">
        <v>51</v>
      </c>
      <c r="Q21" s="71">
        <v>20</v>
      </c>
      <c r="R21" s="71"/>
      <c r="S21" s="71"/>
      <c r="T21" s="71"/>
      <c r="U21" s="71"/>
      <c r="V21" s="71">
        <v>20</v>
      </c>
      <c r="W21" s="71">
        <v>4</v>
      </c>
      <c r="X21" s="71">
        <v>33</v>
      </c>
      <c r="Y21" s="71"/>
      <c r="AB21" s="71" t="s">
        <v>60</v>
      </c>
      <c r="AC21" s="71">
        <v>51</v>
      </c>
      <c r="AD21" s="71">
        <v>20</v>
      </c>
      <c r="AE21" s="71"/>
      <c r="AF21" s="71"/>
      <c r="AG21" s="71"/>
      <c r="AH21" s="71"/>
      <c r="AI21" s="71">
        <v>20</v>
      </c>
      <c r="AJ21" s="71">
        <v>4</v>
      </c>
      <c r="AK21" s="71">
        <v>33</v>
      </c>
      <c r="AL21" s="71"/>
      <c r="AN21" s="71" t="s">
        <v>60</v>
      </c>
      <c r="AO21" s="71"/>
      <c r="AP21" s="71"/>
      <c r="AQ21" s="71"/>
      <c r="AR21" s="71"/>
      <c r="AS21" s="71"/>
      <c r="AT21" s="71"/>
      <c r="AU21" s="71"/>
      <c r="AV21" s="71"/>
      <c r="AW21" s="71"/>
      <c r="AX21" s="71"/>
    </row>
    <row r="22" spans="1:50" x14ac:dyDescent="0.25">
      <c r="A22" t="s">
        <v>52</v>
      </c>
      <c r="C22" s="71" t="s">
        <v>52</v>
      </c>
      <c r="D22" s="71">
        <v>22</v>
      </c>
      <c r="E22" s="71">
        <v>80</v>
      </c>
      <c r="F22" s="71"/>
      <c r="G22" s="71"/>
      <c r="H22" s="71">
        <v>10</v>
      </c>
      <c r="I22" s="71"/>
      <c r="J22" s="71"/>
      <c r="K22" s="71"/>
      <c r="L22" s="71">
        <v>100</v>
      </c>
      <c r="M22" s="71"/>
      <c r="O22" s="71" t="s">
        <v>52</v>
      </c>
      <c r="P22" s="71">
        <v>17</v>
      </c>
      <c r="Q22" s="71">
        <v>80</v>
      </c>
      <c r="R22" s="71"/>
      <c r="S22" s="71"/>
      <c r="T22" s="71">
        <v>10</v>
      </c>
      <c r="U22" s="71"/>
      <c r="V22" s="71"/>
      <c r="W22" s="71"/>
      <c r="X22" s="71">
        <v>100</v>
      </c>
      <c r="Y22" s="71"/>
      <c r="AB22" s="71" t="s">
        <v>52</v>
      </c>
      <c r="AC22" s="71">
        <v>11</v>
      </c>
      <c r="AD22" s="71">
        <v>70</v>
      </c>
      <c r="AE22" s="71"/>
      <c r="AF22" s="71"/>
      <c r="AG22" s="71">
        <v>11</v>
      </c>
      <c r="AH22" s="71"/>
      <c r="AI22" s="71"/>
      <c r="AJ22" s="71"/>
      <c r="AK22" s="71">
        <v>90</v>
      </c>
      <c r="AL22" s="71"/>
      <c r="AN22" s="71" t="s">
        <v>52</v>
      </c>
      <c r="AO22" s="71"/>
      <c r="AP22" s="71"/>
      <c r="AQ22" s="71"/>
      <c r="AR22" s="71"/>
      <c r="AS22" s="71"/>
      <c r="AT22" s="71"/>
      <c r="AU22" s="71"/>
      <c r="AV22" s="71"/>
      <c r="AW22" s="71"/>
      <c r="AX22" s="71"/>
    </row>
    <row r="23" spans="1:50" x14ac:dyDescent="0.25">
      <c r="A23" t="s">
        <v>36</v>
      </c>
      <c r="C23" s="71" t="s">
        <v>36</v>
      </c>
      <c r="D23" s="71">
        <v>3</v>
      </c>
      <c r="E23" s="71">
        <v>1</v>
      </c>
      <c r="F23" s="71"/>
      <c r="G23" s="71">
        <v>1</v>
      </c>
      <c r="H23" s="71">
        <v>7</v>
      </c>
      <c r="I23" s="71">
        <v>88</v>
      </c>
      <c r="J23" s="71">
        <v>100</v>
      </c>
      <c r="K23" s="71">
        <v>1</v>
      </c>
      <c r="L23" s="71">
        <v>50</v>
      </c>
      <c r="M23" s="71"/>
      <c r="O23" s="71" t="s">
        <v>36</v>
      </c>
      <c r="P23" s="71">
        <v>3</v>
      </c>
      <c r="Q23" s="71">
        <v>1</v>
      </c>
      <c r="R23" s="71"/>
      <c r="S23" s="71">
        <v>1</v>
      </c>
      <c r="T23" s="71">
        <v>2</v>
      </c>
      <c r="U23" s="71">
        <v>60</v>
      </c>
      <c r="V23" s="71">
        <v>100</v>
      </c>
      <c r="W23" s="71">
        <v>1</v>
      </c>
      <c r="X23" s="71">
        <v>50</v>
      </c>
      <c r="Y23" s="71"/>
      <c r="AB23" s="71" t="s">
        <v>36</v>
      </c>
      <c r="AC23" s="71">
        <v>3</v>
      </c>
      <c r="AD23" s="71">
        <v>1</v>
      </c>
      <c r="AE23" s="71"/>
      <c r="AF23" s="71">
        <v>1</v>
      </c>
      <c r="AG23" s="71">
        <v>2</v>
      </c>
      <c r="AH23" s="71">
        <v>60</v>
      </c>
      <c r="AI23" s="71">
        <v>100</v>
      </c>
      <c r="AJ23" s="71">
        <v>1</v>
      </c>
      <c r="AK23" s="71">
        <v>50</v>
      </c>
      <c r="AL23" s="71"/>
      <c r="AN23" s="71" t="s">
        <v>36</v>
      </c>
      <c r="AO23" s="71"/>
      <c r="AP23" s="71"/>
      <c r="AQ23" s="71"/>
      <c r="AR23" s="71"/>
      <c r="AS23" s="71"/>
      <c r="AT23" s="71"/>
      <c r="AU23" s="71"/>
      <c r="AV23" s="71"/>
      <c r="AW23" s="71"/>
      <c r="AX23" s="71"/>
    </row>
    <row r="24" spans="1:50" x14ac:dyDescent="0.25">
      <c r="A24" t="s">
        <v>45</v>
      </c>
      <c r="C24" s="71" t="s">
        <v>45</v>
      </c>
      <c r="D24" s="71">
        <v>10</v>
      </c>
      <c r="E24" s="71">
        <v>100</v>
      </c>
      <c r="F24" s="71"/>
      <c r="G24" s="71">
        <v>50</v>
      </c>
      <c r="H24" s="71">
        <v>100</v>
      </c>
      <c r="I24" s="71">
        <v>100</v>
      </c>
      <c r="J24" s="71"/>
      <c r="K24" s="71">
        <v>100</v>
      </c>
      <c r="L24" s="71">
        <v>30</v>
      </c>
      <c r="M24" s="71"/>
      <c r="O24" s="71" t="s">
        <v>45</v>
      </c>
      <c r="P24" s="71">
        <v>6</v>
      </c>
      <c r="Q24" s="71">
        <v>100</v>
      </c>
      <c r="R24" s="71"/>
      <c r="S24" s="71">
        <v>50</v>
      </c>
      <c r="T24" s="71">
        <v>100</v>
      </c>
      <c r="U24" s="71">
        <v>100</v>
      </c>
      <c r="V24" s="71"/>
      <c r="W24" s="71">
        <v>100</v>
      </c>
      <c r="X24" s="71">
        <v>30</v>
      </c>
      <c r="Y24" s="71"/>
      <c r="AB24" s="71" t="s">
        <v>45</v>
      </c>
      <c r="AC24" s="71">
        <v>5</v>
      </c>
      <c r="AD24" s="71">
        <v>100</v>
      </c>
      <c r="AE24" s="71"/>
      <c r="AF24" s="71">
        <v>50</v>
      </c>
      <c r="AG24" s="71">
        <v>100</v>
      </c>
      <c r="AH24" s="71">
        <v>100</v>
      </c>
      <c r="AI24" s="71"/>
      <c r="AJ24" s="71">
        <v>100</v>
      </c>
      <c r="AK24" s="71">
        <v>30</v>
      </c>
      <c r="AL24" s="71"/>
      <c r="AN24" s="71" t="s">
        <v>45</v>
      </c>
      <c r="AO24" s="71"/>
      <c r="AP24" s="71"/>
      <c r="AQ24" s="71"/>
      <c r="AR24" s="71"/>
      <c r="AS24" s="71"/>
      <c r="AT24" s="71"/>
      <c r="AU24" s="71"/>
      <c r="AV24" s="71"/>
      <c r="AW24" s="71"/>
      <c r="AX24" s="71"/>
    </row>
    <row r="25" spans="1:50" x14ac:dyDescent="0.25">
      <c r="A25" t="s">
        <v>42</v>
      </c>
      <c r="C25" s="71" t="s">
        <v>42</v>
      </c>
      <c r="D25" s="71">
        <v>10</v>
      </c>
      <c r="E25" s="71">
        <v>10</v>
      </c>
      <c r="F25" s="71">
        <v>6</v>
      </c>
      <c r="G25" s="71"/>
      <c r="H25" s="71">
        <v>1</v>
      </c>
      <c r="I25" s="71">
        <v>100</v>
      </c>
      <c r="J25" s="71">
        <v>2</v>
      </c>
      <c r="K25" s="71">
        <v>10</v>
      </c>
      <c r="L25" s="71">
        <v>10</v>
      </c>
      <c r="M25" s="71"/>
      <c r="O25" s="71" t="s">
        <v>42</v>
      </c>
      <c r="P25" s="71">
        <v>10</v>
      </c>
      <c r="Q25" s="71">
        <v>10</v>
      </c>
      <c r="R25" s="71">
        <v>6</v>
      </c>
      <c r="S25" s="71"/>
      <c r="T25" s="71">
        <v>1</v>
      </c>
      <c r="U25" s="71">
        <v>100</v>
      </c>
      <c r="V25" s="71">
        <v>2</v>
      </c>
      <c r="W25" s="71">
        <v>10</v>
      </c>
      <c r="X25" s="71">
        <v>10</v>
      </c>
      <c r="Y25" s="71"/>
      <c r="AB25" s="71" t="s">
        <v>42</v>
      </c>
      <c r="AC25" s="71">
        <v>10</v>
      </c>
      <c r="AD25" s="71">
        <v>10</v>
      </c>
      <c r="AE25" s="71">
        <v>6</v>
      </c>
      <c r="AF25" s="71"/>
      <c r="AG25" s="71">
        <v>1</v>
      </c>
      <c r="AH25" s="71">
        <v>100</v>
      </c>
      <c r="AI25" s="71">
        <v>2</v>
      </c>
      <c r="AJ25" s="71">
        <v>10</v>
      </c>
      <c r="AK25" s="71">
        <v>10</v>
      </c>
      <c r="AL25" s="71"/>
      <c r="AN25" s="71" t="s">
        <v>42</v>
      </c>
      <c r="AO25" s="71"/>
      <c r="AP25" s="71"/>
      <c r="AQ25" s="71"/>
      <c r="AR25" s="71"/>
      <c r="AS25" s="71"/>
      <c r="AT25" s="71"/>
      <c r="AU25" s="71"/>
      <c r="AV25" s="71"/>
      <c r="AW25" s="71"/>
      <c r="AX25" s="71"/>
    </row>
    <row r="26" spans="1:50" x14ac:dyDescent="0.25">
      <c r="A26" t="s">
        <v>31</v>
      </c>
      <c r="C26" s="71" t="s">
        <v>31</v>
      </c>
      <c r="D26" s="71">
        <v>4.3</v>
      </c>
      <c r="E26" s="71">
        <v>20</v>
      </c>
      <c r="F26" s="71">
        <v>100</v>
      </c>
      <c r="G26" s="71"/>
      <c r="H26" s="71"/>
      <c r="I26" s="71"/>
      <c r="J26" s="71">
        <v>5.6</v>
      </c>
      <c r="K26" s="71">
        <v>7.2</v>
      </c>
      <c r="L26" s="71"/>
      <c r="M26" s="71"/>
      <c r="O26" s="71" t="s">
        <v>31</v>
      </c>
      <c r="P26" s="71">
        <v>100</v>
      </c>
      <c r="Q26" s="71">
        <v>20</v>
      </c>
      <c r="R26" s="71">
        <v>100</v>
      </c>
      <c r="S26" s="71"/>
      <c r="T26" s="71"/>
      <c r="U26" s="71"/>
      <c r="V26" s="71">
        <v>5.4</v>
      </c>
      <c r="W26" s="71">
        <v>6.75</v>
      </c>
      <c r="X26" s="71"/>
      <c r="Y26" s="71"/>
      <c r="AB26" s="71" t="s">
        <v>31</v>
      </c>
      <c r="AC26" s="71">
        <v>100</v>
      </c>
      <c r="AD26" s="71">
        <v>20</v>
      </c>
      <c r="AE26" s="71">
        <v>100</v>
      </c>
      <c r="AF26" s="71"/>
      <c r="AG26" s="71"/>
      <c r="AH26" s="71"/>
      <c r="AI26" s="71">
        <v>4</v>
      </c>
      <c r="AJ26" s="71">
        <v>4</v>
      </c>
      <c r="AK26" s="71"/>
      <c r="AL26" s="71"/>
      <c r="AN26" s="71" t="s">
        <v>31</v>
      </c>
      <c r="AO26" s="71"/>
      <c r="AP26" s="71"/>
      <c r="AQ26" s="71"/>
      <c r="AR26" s="71"/>
      <c r="AS26" s="71"/>
      <c r="AT26" s="71"/>
      <c r="AU26" s="71"/>
      <c r="AV26" s="71"/>
      <c r="AW26" s="71"/>
      <c r="AX26" s="71"/>
    </row>
    <row r="27" spans="1:50" x14ac:dyDescent="0.25">
      <c r="A27" t="s">
        <v>49</v>
      </c>
      <c r="C27" s="71" t="s">
        <v>49</v>
      </c>
      <c r="D27" s="71">
        <v>12</v>
      </c>
      <c r="E27" s="71">
        <v>25</v>
      </c>
      <c r="F27" s="71"/>
      <c r="G27" s="71"/>
      <c r="H27" s="71">
        <v>100</v>
      </c>
      <c r="I27" s="71"/>
      <c r="J27" s="71"/>
      <c r="K27" s="71"/>
      <c r="L27" s="71"/>
      <c r="M27" s="71"/>
      <c r="O27" s="71" t="s">
        <v>49</v>
      </c>
      <c r="P27" s="71">
        <v>80</v>
      </c>
      <c r="Q27" s="71">
        <v>25</v>
      </c>
      <c r="R27" s="71"/>
      <c r="S27" s="71"/>
      <c r="T27" s="71">
        <v>100</v>
      </c>
      <c r="U27" s="71"/>
      <c r="V27" s="71"/>
      <c r="W27" s="71"/>
      <c r="X27" s="71"/>
      <c r="Y27" s="71"/>
      <c r="AB27" s="71" t="s">
        <v>49</v>
      </c>
      <c r="AC27" s="71">
        <v>80</v>
      </c>
      <c r="AD27" s="71">
        <v>25</v>
      </c>
      <c r="AE27" s="71"/>
      <c r="AF27" s="71"/>
      <c r="AG27" s="71">
        <v>100</v>
      </c>
      <c r="AH27" s="71"/>
      <c r="AI27" s="71"/>
      <c r="AJ27" s="71"/>
      <c r="AK27" s="71"/>
      <c r="AL27" s="71"/>
      <c r="AN27" s="71" t="s">
        <v>49</v>
      </c>
      <c r="AO27" s="71"/>
      <c r="AP27" s="71"/>
      <c r="AQ27" s="71"/>
      <c r="AR27" s="71"/>
      <c r="AS27" s="71"/>
      <c r="AT27" s="71"/>
      <c r="AU27" s="71"/>
      <c r="AV27" s="71"/>
      <c r="AW27" s="71"/>
      <c r="AX27" s="71"/>
    </row>
    <row r="28" spans="1:50" x14ac:dyDescent="0.25">
      <c r="A28" t="s">
        <v>46</v>
      </c>
      <c r="C28" s="71" t="s">
        <v>46</v>
      </c>
      <c r="D28" s="71">
        <v>4</v>
      </c>
      <c r="E28" s="71"/>
      <c r="F28" s="71">
        <v>5</v>
      </c>
      <c r="G28" s="71"/>
      <c r="H28" s="71"/>
      <c r="I28" s="71"/>
      <c r="J28" s="71"/>
      <c r="K28" s="71"/>
      <c r="L28" s="71"/>
      <c r="M28" s="71"/>
      <c r="O28" s="71" t="s">
        <v>46</v>
      </c>
      <c r="P28" s="71">
        <v>4</v>
      </c>
      <c r="Q28" s="71"/>
      <c r="R28" s="71">
        <v>5</v>
      </c>
      <c r="S28" s="71"/>
      <c r="T28" s="71"/>
      <c r="U28" s="71"/>
      <c r="V28" s="71"/>
      <c r="W28" s="71"/>
      <c r="X28" s="71"/>
      <c r="Y28" s="71"/>
      <c r="AB28" s="71" t="s">
        <v>46</v>
      </c>
      <c r="AC28" s="71">
        <v>4</v>
      </c>
      <c r="AD28" s="71">
        <v>1</v>
      </c>
      <c r="AE28" s="71">
        <v>1</v>
      </c>
      <c r="AF28" s="71"/>
      <c r="AG28" s="71"/>
      <c r="AH28" s="71"/>
      <c r="AI28" s="71"/>
      <c r="AJ28" s="71"/>
      <c r="AK28" s="71"/>
      <c r="AL28" s="71"/>
      <c r="AN28" s="71" t="s">
        <v>46</v>
      </c>
      <c r="AO28" s="71"/>
      <c r="AP28" s="71"/>
      <c r="AQ28" s="71"/>
      <c r="AR28" s="71"/>
      <c r="AS28" s="71"/>
      <c r="AT28" s="71"/>
      <c r="AU28" s="71"/>
      <c r="AV28" s="71"/>
      <c r="AW28" s="71"/>
      <c r="AX28" s="71"/>
    </row>
    <row r="29" spans="1:50" x14ac:dyDescent="0.25">
      <c r="A29" t="s">
        <v>81</v>
      </c>
      <c r="C29" s="71" t="s">
        <v>81</v>
      </c>
      <c r="D29" s="71">
        <v>80</v>
      </c>
      <c r="E29" s="71">
        <v>5</v>
      </c>
      <c r="F29" s="71">
        <v>50</v>
      </c>
      <c r="G29" s="71">
        <v>100</v>
      </c>
      <c r="H29" s="71">
        <v>50</v>
      </c>
      <c r="I29" s="71">
        <v>30</v>
      </c>
      <c r="J29" s="71">
        <v>20</v>
      </c>
      <c r="K29" s="71">
        <v>20</v>
      </c>
      <c r="L29" s="71">
        <v>100</v>
      </c>
      <c r="M29" s="71"/>
      <c r="O29" s="71" t="s">
        <v>81</v>
      </c>
      <c r="P29" s="71">
        <v>80</v>
      </c>
      <c r="Q29" s="71">
        <v>5</v>
      </c>
      <c r="R29" s="71">
        <v>50</v>
      </c>
      <c r="S29" s="71">
        <v>100</v>
      </c>
      <c r="T29" s="71">
        <v>50</v>
      </c>
      <c r="U29" s="71">
        <v>30</v>
      </c>
      <c r="V29" s="71">
        <v>20</v>
      </c>
      <c r="W29" s="71">
        <v>20</v>
      </c>
      <c r="X29" s="71">
        <v>100</v>
      </c>
      <c r="Y29" s="71"/>
      <c r="AB29" s="71" t="s">
        <v>81</v>
      </c>
      <c r="AC29" s="71">
        <v>80</v>
      </c>
      <c r="AD29" s="71">
        <v>5</v>
      </c>
      <c r="AE29" s="71">
        <v>50</v>
      </c>
      <c r="AF29" s="71">
        <v>100</v>
      </c>
      <c r="AG29" s="71">
        <v>50</v>
      </c>
      <c r="AH29" s="71">
        <v>30</v>
      </c>
      <c r="AI29" s="71">
        <v>20</v>
      </c>
      <c r="AJ29" s="71">
        <v>20</v>
      </c>
      <c r="AK29" s="71">
        <v>100</v>
      </c>
      <c r="AL29" s="71"/>
      <c r="AN29" s="71" t="s">
        <v>81</v>
      </c>
      <c r="AO29" s="71"/>
      <c r="AP29" s="71"/>
      <c r="AQ29" s="71"/>
      <c r="AR29" s="71"/>
      <c r="AS29" s="71"/>
      <c r="AT29" s="71"/>
      <c r="AU29" s="71"/>
      <c r="AV29" s="71"/>
      <c r="AW29" s="71"/>
      <c r="AX29" s="71"/>
    </row>
    <row r="30" spans="1:50" x14ac:dyDescent="0.25">
      <c r="A30" t="s">
        <v>55</v>
      </c>
      <c r="C30" s="71" t="s">
        <v>126</v>
      </c>
      <c r="D30" s="71">
        <v>50</v>
      </c>
      <c r="E30" s="71">
        <v>100</v>
      </c>
      <c r="F30" s="71"/>
      <c r="G30" s="71"/>
      <c r="H30" s="71">
        <v>100</v>
      </c>
      <c r="I30" s="71">
        <v>100</v>
      </c>
      <c r="J30" s="71"/>
      <c r="K30" s="71">
        <v>100</v>
      </c>
      <c r="L30" s="71"/>
      <c r="M30" s="71"/>
      <c r="O30" s="71" t="s">
        <v>126</v>
      </c>
      <c r="P30" s="71">
        <v>10</v>
      </c>
      <c r="Q30" s="71">
        <v>100</v>
      </c>
      <c r="R30" s="71"/>
      <c r="S30" s="71"/>
      <c r="T30" s="71">
        <v>100</v>
      </c>
      <c r="U30" s="71">
        <v>100</v>
      </c>
      <c r="V30" s="71"/>
      <c r="W30" s="71"/>
      <c r="X30" s="71"/>
      <c r="Y30" s="71"/>
      <c r="AB30" s="71" t="s">
        <v>126</v>
      </c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N30" s="71" t="s">
        <v>126</v>
      </c>
      <c r="AO30" s="71"/>
      <c r="AP30" s="71"/>
      <c r="AQ30" s="71"/>
      <c r="AR30" s="71"/>
      <c r="AS30" s="71"/>
      <c r="AT30" s="71"/>
      <c r="AU30" s="71"/>
      <c r="AV30" s="71"/>
      <c r="AW30" s="71"/>
      <c r="AX30" s="71"/>
    </row>
    <row r="31" spans="1:50" x14ac:dyDescent="0.25">
      <c r="A31" t="s">
        <v>50</v>
      </c>
      <c r="C31" s="71" t="s">
        <v>50</v>
      </c>
      <c r="D31" s="71">
        <v>20</v>
      </c>
      <c r="E31" s="71">
        <v>60</v>
      </c>
      <c r="F31" s="71">
        <v>30</v>
      </c>
      <c r="G31" s="71"/>
      <c r="H31" s="71">
        <v>4</v>
      </c>
      <c r="I31" s="71">
        <v>80</v>
      </c>
      <c r="J31" s="71">
        <v>1</v>
      </c>
      <c r="K31" s="71">
        <v>16</v>
      </c>
      <c r="L31" s="71">
        <v>70</v>
      </c>
      <c r="M31" s="71">
        <v>80</v>
      </c>
      <c r="O31" s="71" t="s">
        <v>50</v>
      </c>
      <c r="P31" s="71">
        <v>20</v>
      </c>
      <c r="Q31" s="71">
        <v>60</v>
      </c>
      <c r="R31" s="71">
        <v>30</v>
      </c>
      <c r="S31" s="71"/>
      <c r="T31" s="71">
        <v>4</v>
      </c>
      <c r="U31" s="71">
        <v>66</v>
      </c>
      <c r="V31" s="71">
        <v>1</v>
      </c>
      <c r="W31" s="71">
        <v>10</v>
      </c>
      <c r="X31" s="71">
        <v>64</v>
      </c>
      <c r="Y31" s="71">
        <v>32</v>
      </c>
      <c r="AB31" s="71" t="s">
        <v>50</v>
      </c>
      <c r="AC31" s="71">
        <v>20</v>
      </c>
      <c r="AD31" s="71">
        <v>30</v>
      </c>
      <c r="AE31" s="71">
        <v>30</v>
      </c>
      <c r="AF31" s="71"/>
      <c r="AG31" s="71">
        <v>4</v>
      </c>
      <c r="AH31" s="71">
        <v>66</v>
      </c>
      <c r="AI31" s="71">
        <v>1</v>
      </c>
      <c r="AJ31" s="71">
        <v>10</v>
      </c>
      <c r="AK31" s="71">
        <v>64</v>
      </c>
      <c r="AL31" s="71">
        <v>32</v>
      </c>
      <c r="AN31" s="71" t="s">
        <v>50</v>
      </c>
      <c r="AO31" s="71"/>
      <c r="AP31" s="71"/>
      <c r="AQ31" s="71"/>
      <c r="AR31" s="71"/>
      <c r="AS31" s="71"/>
      <c r="AT31" s="71"/>
      <c r="AU31" s="71"/>
      <c r="AV31" s="71"/>
      <c r="AW31" s="71"/>
      <c r="AX31" s="71"/>
    </row>
    <row r="32" spans="1:50" x14ac:dyDescent="0.25">
      <c r="A32" t="s">
        <v>57</v>
      </c>
      <c r="C32" s="71" t="s">
        <v>120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O32" s="71" t="s">
        <v>120</v>
      </c>
      <c r="P32" s="71">
        <v>40</v>
      </c>
      <c r="Q32" s="71"/>
      <c r="R32" s="71"/>
      <c r="S32" s="71"/>
      <c r="T32" s="71"/>
      <c r="U32" s="71"/>
      <c r="V32" s="71"/>
      <c r="W32" s="71"/>
      <c r="X32" s="71"/>
      <c r="Y32" s="71"/>
      <c r="AB32" s="71" t="s">
        <v>120</v>
      </c>
      <c r="AC32" s="71">
        <v>40</v>
      </c>
      <c r="AD32" s="71"/>
      <c r="AE32" s="71"/>
      <c r="AF32" s="71"/>
      <c r="AG32" s="71"/>
      <c r="AH32" s="71"/>
      <c r="AI32" s="71"/>
      <c r="AJ32" s="71"/>
      <c r="AK32" s="71"/>
      <c r="AL32" s="71"/>
      <c r="AN32" s="71" t="s">
        <v>120</v>
      </c>
      <c r="AO32" s="71"/>
      <c r="AP32" s="71"/>
      <c r="AQ32" s="71"/>
      <c r="AR32" s="71"/>
      <c r="AS32" s="71"/>
      <c r="AT32" s="71"/>
      <c r="AU32" s="71"/>
      <c r="AV32" s="71"/>
      <c r="AW32" s="71"/>
      <c r="AX32" s="71"/>
    </row>
    <row r="33" spans="1:50" x14ac:dyDescent="0.25">
      <c r="A33" t="s">
        <v>29</v>
      </c>
      <c r="C33" s="71" t="s">
        <v>29</v>
      </c>
      <c r="D33" s="71">
        <v>60</v>
      </c>
      <c r="E33" s="71">
        <v>100</v>
      </c>
      <c r="F33" s="71"/>
      <c r="G33" s="71"/>
      <c r="H33" s="71">
        <v>100</v>
      </c>
      <c r="I33" s="71"/>
      <c r="J33" s="71"/>
      <c r="K33" s="71"/>
      <c r="L33" s="71">
        <v>100</v>
      </c>
      <c r="M33" s="71"/>
      <c r="O33" s="71" t="s">
        <v>29</v>
      </c>
      <c r="P33" s="71">
        <v>60</v>
      </c>
      <c r="Q33" s="71">
        <v>100</v>
      </c>
      <c r="R33" s="71"/>
      <c r="S33" s="71"/>
      <c r="T33" s="71">
        <v>100</v>
      </c>
      <c r="U33" s="71"/>
      <c r="V33" s="71"/>
      <c r="W33" s="71"/>
      <c r="X33" s="71">
        <v>100</v>
      </c>
      <c r="Y33" s="71"/>
      <c r="AB33" s="71" t="s">
        <v>29</v>
      </c>
      <c r="AC33" s="71">
        <v>60</v>
      </c>
      <c r="AD33" s="71">
        <v>100</v>
      </c>
      <c r="AE33" s="71"/>
      <c r="AF33" s="71"/>
      <c r="AG33" s="71">
        <v>100</v>
      </c>
      <c r="AH33" s="71"/>
      <c r="AI33" s="71"/>
      <c r="AJ33" s="71"/>
      <c r="AK33" s="71">
        <v>100</v>
      </c>
      <c r="AL33" s="71"/>
      <c r="AN33" s="71" t="s">
        <v>29</v>
      </c>
      <c r="AO33" s="71"/>
      <c r="AP33" s="71"/>
      <c r="AQ33" s="71"/>
      <c r="AR33" s="71"/>
      <c r="AS33" s="71"/>
      <c r="AT33" s="71"/>
      <c r="AU33" s="71"/>
      <c r="AV33" s="71"/>
      <c r="AW33" s="71"/>
      <c r="AX33" s="71"/>
    </row>
    <row r="34" spans="1:50" x14ac:dyDescent="0.25">
      <c r="A34" t="s">
        <v>61</v>
      </c>
      <c r="C34" s="71" t="s">
        <v>61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O34" s="71" t="s">
        <v>61</v>
      </c>
      <c r="P34" s="71"/>
      <c r="Q34" s="71"/>
      <c r="R34" s="71"/>
      <c r="S34" s="71"/>
      <c r="T34" s="71"/>
      <c r="U34" s="71"/>
      <c r="V34" s="71"/>
      <c r="W34" s="71"/>
      <c r="X34" s="71"/>
      <c r="Y34" s="71"/>
      <c r="AB34" s="71" t="s">
        <v>61</v>
      </c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N34" s="71" t="s">
        <v>61</v>
      </c>
      <c r="AO34" s="71"/>
      <c r="AP34" s="71"/>
      <c r="AQ34" s="71"/>
      <c r="AR34" s="71"/>
      <c r="AS34" s="71"/>
      <c r="AT34" s="71"/>
      <c r="AU34" s="71"/>
      <c r="AV34" s="71"/>
      <c r="AW34" s="71"/>
      <c r="AX34" s="71"/>
    </row>
    <row r="35" spans="1:50" x14ac:dyDescent="0.25">
      <c r="A35" t="s">
        <v>38</v>
      </c>
      <c r="C35" s="71" t="s">
        <v>38</v>
      </c>
      <c r="D35" s="71"/>
      <c r="E35" s="71">
        <v>5</v>
      </c>
      <c r="F35" s="71"/>
      <c r="G35" s="71"/>
      <c r="H35" s="71"/>
      <c r="I35" s="71"/>
      <c r="J35" s="71"/>
      <c r="K35" s="71"/>
      <c r="L35" s="71"/>
      <c r="M35" s="71"/>
      <c r="O35" s="71" t="s">
        <v>38</v>
      </c>
      <c r="P35" s="71">
        <v>5</v>
      </c>
      <c r="Q35" s="71">
        <v>80</v>
      </c>
      <c r="R35" s="71"/>
      <c r="S35" s="71"/>
      <c r="T35" s="71"/>
      <c r="U35" s="71"/>
      <c r="V35" s="71">
        <v>70</v>
      </c>
      <c r="W35" s="71"/>
      <c r="X35" s="71"/>
      <c r="Y35" s="71"/>
      <c r="AB35" s="71" t="s">
        <v>38</v>
      </c>
      <c r="AC35" s="71">
        <v>5</v>
      </c>
      <c r="AD35" s="71">
        <v>80</v>
      </c>
      <c r="AE35" s="71"/>
      <c r="AF35" s="71"/>
      <c r="AG35" s="71"/>
      <c r="AH35" s="71"/>
      <c r="AI35" s="71">
        <v>70</v>
      </c>
      <c r="AJ35" s="71"/>
      <c r="AK35" s="71"/>
      <c r="AL35" s="71"/>
      <c r="AN35" s="71" t="s">
        <v>38</v>
      </c>
      <c r="AO35" s="71"/>
      <c r="AP35" s="71"/>
      <c r="AQ35" s="71"/>
      <c r="AR35" s="71"/>
      <c r="AS35" s="71"/>
      <c r="AT35" s="71"/>
      <c r="AU35" s="71"/>
      <c r="AV35" s="71"/>
      <c r="AW35" s="71"/>
      <c r="AX35" s="71"/>
    </row>
    <row r="36" spans="1:50" x14ac:dyDescent="0.25">
      <c r="A36" t="s">
        <v>27</v>
      </c>
      <c r="C36" s="71" t="s">
        <v>27</v>
      </c>
      <c r="D36" s="71">
        <v>10</v>
      </c>
      <c r="E36" s="71">
        <v>10</v>
      </c>
      <c r="F36" s="71">
        <v>5</v>
      </c>
      <c r="G36" s="71"/>
      <c r="H36" s="71">
        <v>1</v>
      </c>
      <c r="I36" s="71">
        <v>50</v>
      </c>
      <c r="J36" s="71"/>
      <c r="K36" s="71">
        <v>90</v>
      </c>
      <c r="L36" s="71">
        <v>10</v>
      </c>
      <c r="M36" s="71">
        <v>10</v>
      </c>
      <c r="O36" s="71" t="s">
        <v>27</v>
      </c>
      <c r="P36" s="71">
        <v>10</v>
      </c>
      <c r="Q36" s="71">
        <v>0</v>
      </c>
      <c r="R36" s="71">
        <v>5</v>
      </c>
      <c r="S36" s="71"/>
      <c r="T36" s="71">
        <v>5</v>
      </c>
      <c r="U36" s="71">
        <v>50</v>
      </c>
      <c r="V36" s="71"/>
      <c r="W36" s="71">
        <v>90</v>
      </c>
      <c r="X36" s="71"/>
      <c r="Y36" s="71"/>
      <c r="AB36" s="71" t="s">
        <v>27</v>
      </c>
      <c r="AC36" s="71">
        <v>10</v>
      </c>
      <c r="AD36" s="71">
        <v>0</v>
      </c>
      <c r="AE36" s="71">
        <v>5</v>
      </c>
      <c r="AF36" s="71"/>
      <c r="AG36" s="71">
        <v>5</v>
      </c>
      <c r="AH36" s="71">
        <v>50</v>
      </c>
      <c r="AI36" s="71"/>
      <c r="AJ36" s="71">
        <v>90</v>
      </c>
      <c r="AK36" s="71"/>
      <c r="AL36" s="71"/>
      <c r="AN36" s="71" t="s">
        <v>27</v>
      </c>
      <c r="AO36" s="71"/>
      <c r="AP36" s="71"/>
      <c r="AQ36" s="71"/>
      <c r="AR36" s="71"/>
      <c r="AS36" s="71"/>
      <c r="AT36" s="71"/>
      <c r="AU36" s="71"/>
      <c r="AV36" s="71"/>
      <c r="AW36" s="71"/>
      <c r="AX36" s="71"/>
    </row>
    <row r="37" spans="1:50" x14ac:dyDescent="0.25">
      <c r="A37" t="s">
        <v>41</v>
      </c>
      <c r="C37" s="71" t="s">
        <v>41</v>
      </c>
      <c r="D37" s="71">
        <v>5</v>
      </c>
      <c r="E37" s="71">
        <v>8</v>
      </c>
      <c r="F37" s="71">
        <v>1</v>
      </c>
      <c r="G37" s="71"/>
      <c r="H37" s="71"/>
      <c r="I37" s="71">
        <v>23</v>
      </c>
      <c r="J37" s="71">
        <v>0</v>
      </c>
      <c r="K37" s="71">
        <v>6</v>
      </c>
      <c r="L37" s="71">
        <v>9</v>
      </c>
      <c r="M37" s="71">
        <v>66</v>
      </c>
      <c r="O37" s="71" t="s">
        <v>41</v>
      </c>
      <c r="P37" s="71">
        <v>6</v>
      </c>
      <c r="Q37" s="71">
        <v>20</v>
      </c>
      <c r="R37" s="71">
        <v>10</v>
      </c>
      <c r="S37" s="71"/>
      <c r="T37" s="71">
        <v>5</v>
      </c>
      <c r="U37" s="71">
        <v>30</v>
      </c>
      <c r="V37" s="71">
        <v>0</v>
      </c>
      <c r="W37" s="71">
        <v>2</v>
      </c>
      <c r="X37" s="71">
        <v>31</v>
      </c>
      <c r="Y37" s="71">
        <v>100</v>
      </c>
      <c r="AB37" s="71" t="s">
        <v>41</v>
      </c>
      <c r="AC37" s="71">
        <v>6</v>
      </c>
      <c r="AD37" s="71">
        <v>20</v>
      </c>
      <c r="AE37" s="71">
        <v>10</v>
      </c>
      <c r="AF37" s="71"/>
      <c r="AG37" s="71">
        <v>5</v>
      </c>
      <c r="AH37" s="71">
        <v>30</v>
      </c>
      <c r="AI37" s="71">
        <v>0</v>
      </c>
      <c r="AJ37" s="71">
        <v>2</v>
      </c>
      <c r="AK37" s="71">
        <v>31</v>
      </c>
      <c r="AL37" s="71">
        <v>100</v>
      </c>
      <c r="AN37" s="71" t="s">
        <v>41</v>
      </c>
      <c r="AO37" s="71"/>
      <c r="AP37" s="71"/>
      <c r="AQ37" s="71"/>
      <c r="AR37" s="71"/>
      <c r="AS37" s="71"/>
      <c r="AT37" s="71"/>
      <c r="AU37" s="71"/>
      <c r="AV37" s="71"/>
      <c r="AW37" s="71"/>
      <c r="AX37" s="71"/>
    </row>
    <row r="38" spans="1:50" x14ac:dyDescent="0.25">
      <c r="A38" t="s">
        <v>40</v>
      </c>
      <c r="C38" s="71" t="s">
        <v>40</v>
      </c>
      <c r="D38" s="71">
        <v>50</v>
      </c>
      <c r="E38" s="71">
        <v>4</v>
      </c>
      <c r="F38" s="71"/>
      <c r="G38" s="71"/>
      <c r="H38" s="71">
        <v>100</v>
      </c>
      <c r="I38" s="71"/>
      <c r="J38" s="71"/>
      <c r="K38" s="71">
        <v>22</v>
      </c>
      <c r="L38" s="71">
        <v>10</v>
      </c>
      <c r="M38" s="71"/>
      <c r="O38" s="71" t="s">
        <v>40</v>
      </c>
      <c r="P38" s="71"/>
      <c r="Q38" s="71">
        <v>10</v>
      </c>
      <c r="R38" s="71"/>
      <c r="S38" s="71"/>
      <c r="T38" s="71"/>
      <c r="U38" s="71"/>
      <c r="V38" s="71"/>
      <c r="W38" s="71">
        <v>22</v>
      </c>
      <c r="X38" s="71"/>
      <c r="Y38" s="71"/>
      <c r="AB38" s="71" t="s">
        <v>40</v>
      </c>
      <c r="AC38" s="71">
        <v>30</v>
      </c>
      <c r="AD38" s="71">
        <v>10</v>
      </c>
      <c r="AE38" s="71">
        <v>10</v>
      </c>
      <c r="AF38" s="71"/>
      <c r="AG38" s="71">
        <v>100</v>
      </c>
      <c r="AH38" s="71"/>
      <c r="AI38" s="71">
        <v>100</v>
      </c>
      <c r="AJ38" s="71">
        <v>5</v>
      </c>
      <c r="AK38" s="71">
        <v>30</v>
      </c>
      <c r="AL38" s="71"/>
      <c r="AN38" s="71" t="s">
        <v>40</v>
      </c>
      <c r="AO38" s="71"/>
      <c r="AP38" s="71"/>
      <c r="AQ38" s="71"/>
      <c r="AR38" s="71"/>
      <c r="AS38" s="71"/>
      <c r="AT38" s="71"/>
      <c r="AU38" s="71"/>
      <c r="AV38" s="71"/>
      <c r="AW38" s="71"/>
      <c r="AX38" s="71"/>
    </row>
    <row r="39" spans="1:50" x14ac:dyDescent="0.25">
      <c r="A39" t="s">
        <v>231</v>
      </c>
      <c r="C39" s="71" t="s">
        <v>58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O39" s="71" t="s">
        <v>58</v>
      </c>
      <c r="P39" s="71"/>
      <c r="Q39" s="71"/>
      <c r="R39" s="71"/>
      <c r="S39" s="71"/>
      <c r="T39" s="71"/>
      <c r="U39" s="71"/>
      <c r="V39" s="71"/>
      <c r="W39" s="71"/>
      <c r="X39" s="71"/>
      <c r="Y39" s="71"/>
      <c r="AB39" s="71" t="s">
        <v>58</v>
      </c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N39" s="71" t="s">
        <v>58</v>
      </c>
      <c r="AO39" s="71"/>
      <c r="AP39" s="71"/>
      <c r="AQ39" s="71"/>
      <c r="AR39" s="71"/>
      <c r="AS39" s="71"/>
      <c r="AT39" s="71"/>
      <c r="AU39" s="71"/>
      <c r="AV39" s="71"/>
      <c r="AW39" s="71"/>
      <c r="AX39" s="71"/>
    </row>
    <row r="40" spans="1:50" x14ac:dyDescent="0.25">
      <c r="A40" t="s">
        <v>23</v>
      </c>
      <c r="C40" s="71" t="s">
        <v>23</v>
      </c>
      <c r="D40" s="71">
        <v>4</v>
      </c>
      <c r="E40" s="71">
        <v>3</v>
      </c>
      <c r="F40" s="71">
        <v>60</v>
      </c>
      <c r="G40" s="71"/>
      <c r="H40" s="71">
        <v>70</v>
      </c>
      <c r="I40" s="71"/>
      <c r="J40" s="71">
        <v>5</v>
      </c>
      <c r="K40" s="71">
        <v>30</v>
      </c>
      <c r="L40" s="71">
        <v>70</v>
      </c>
      <c r="M40" s="71"/>
      <c r="O40" s="71" t="s">
        <v>23</v>
      </c>
      <c r="P40" s="71">
        <v>10</v>
      </c>
      <c r="Q40" s="71">
        <v>3</v>
      </c>
      <c r="R40" s="71">
        <v>60</v>
      </c>
      <c r="S40" s="71"/>
      <c r="T40" s="71">
        <v>70</v>
      </c>
      <c r="U40" s="71"/>
      <c r="V40" s="71">
        <v>5</v>
      </c>
      <c r="W40" s="71">
        <v>30</v>
      </c>
      <c r="X40" s="71">
        <v>70</v>
      </c>
      <c r="Y40" s="71"/>
      <c r="AB40" s="71" t="s">
        <v>23</v>
      </c>
      <c r="AC40" s="71">
        <v>29</v>
      </c>
      <c r="AD40" s="71">
        <v>3</v>
      </c>
      <c r="AE40" s="71">
        <v>60</v>
      </c>
      <c r="AF40" s="71"/>
      <c r="AG40" s="71">
        <v>70</v>
      </c>
      <c r="AH40" s="71"/>
      <c r="AI40" s="71">
        <v>5</v>
      </c>
      <c r="AJ40" s="71">
        <v>30</v>
      </c>
      <c r="AK40" s="71">
        <v>70</v>
      </c>
      <c r="AL40" s="71"/>
      <c r="AN40" s="71" t="s">
        <v>23</v>
      </c>
      <c r="AO40" s="71"/>
      <c r="AP40" s="71"/>
      <c r="AQ40" s="71"/>
      <c r="AR40" s="71"/>
      <c r="AS40" s="71"/>
      <c r="AT40" s="71"/>
      <c r="AU40" s="71"/>
      <c r="AV40" s="71"/>
      <c r="AW40" s="71"/>
      <c r="AX40" s="71"/>
    </row>
    <row r="41" spans="1:50" x14ac:dyDescent="0.25">
      <c r="A41" t="s">
        <v>30</v>
      </c>
      <c r="C41" s="71" t="s">
        <v>30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  <c r="O41" s="71" t="s">
        <v>30</v>
      </c>
      <c r="P41" s="71"/>
      <c r="Q41" s="71"/>
      <c r="R41" s="71"/>
      <c r="S41" s="71"/>
      <c r="T41" s="71"/>
      <c r="U41" s="71"/>
      <c r="V41" s="71"/>
      <c r="W41" s="71"/>
      <c r="X41" s="71"/>
      <c r="Y41" s="71"/>
      <c r="AB41" s="71" t="s">
        <v>30</v>
      </c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N41" s="71" t="s">
        <v>30</v>
      </c>
      <c r="AO41" s="71"/>
      <c r="AP41" s="71"/>
      <c r="AQ41" s="71"/>
      <c r="AR41" s="71"/>
      <c r="AS41" s="71"/>
      <c r="AT41" s="71"/>
      <c r="AU41" s="71"/>
      <c r="AV41" s="71"/>
      <c r="AW41" s="71"/>
      <c r="AX41" s="71"/>
    </row>
    <row r="42" spans="1:50" x14ac:dyDescent="0.25">
      <c r="A42" t="s">
        <v>264</v>
      </c>
      <c r="C42" s="71" t="s">
        <v>48</v>
      </c>
      <c r="D42" s="71">
        <v>5</v>
      </c>
      <c r="E42" s="71">
        <v>6</v>
      </c>
      <c r="F42" s="71">
        <v>80</v>
      </c>
      <c r="G42" s="71"/>
      <c r="H42" s="71">
        <v>100</v>
      </c>
      <c r="I42" s="71"/>
      <c r="J42" s="71"/>
      <c r="K42" s="71"/>
      <c r="L42" s="71">
        <v>5</v>
      </c>
      <c r="M42" s="71"/>
      <c r="O42" s="71" t="s">
        <v>48</v>
      </c>
      <c r="P42" s="71">
        <v>100</v>
      </c>
      <c r="Q42" s="71">
        <v>6</v>
      </c>
      <c r="R42" s="71">
        <v>80</v>
      </c>
      <c r="S42" s="71"/>
      <c r="T42" s="71">
        <v>100</v>
      </c>
      <c r="U42" s="71"/>
      <c r="V42" s="71"/>
      <c r="W42" s="71"/>
      <c r="X42" s="71">
        <v>5</v>
      </c>
      <c r="Y42" s="71"/>
      <c r="AB42" s="71" t="s">
        <v>48</v>
      </c>
      <c r="AC42" s="71">
        <v>100</v>
      </c>
      <c r="AD42" s="71">
        <v>5</v>
      </c>
      <c r="AE42" s="71">
        <v>80</v>
      </c>
      <c r="AF42" s="71"/>
      <c r="AG42" s="71">
        <v>100</v>
      </c>
      <c r="AH42" s="71"/>
      <c r="AI42" s="71"/>
      <c r="AJ42" s="71"/>
      <c r="AK42" s="71">
        <v>5</v>
      </c>
      <c r="AL42" s="71"/>
      <c r="AN42" s="71" t="s">
        <v>48</v>
      </c>
      <c r="AO42" s="71"/>
      <c r="AP42" s="71"/>
      <c r="AQ42" s="71"/>
      <c r="AR42" s="71"/>
      <c r="AS42" s="71"/>
      <c r="AT42" s="71"/>
      <c r="AU42" s="71"/>
      <c r="AV42" s="71"/>
      <c r="AW42" s="71"/>
      <c r="AX42" s="71"/>
    </row>
    <row r="43" spans="1:50" x14ac:dyDescent="0.25">
      <c r="A43" t="s">
        <v>48</v>
      </c>
      <c r="C43" s="71" t="s">
        <v>35</v>
      </c>
      <c r="D43" s="71">
        <v>4</v>
      </c>
      <c r="E43" s="71">
        <v>3</v>
      </c>
      <c r="F43" s="71">
        <v>44</v>
      </c>
      <c r="G43" s="71">
        <v>4</v>
      </c>
      <c r="H43" s="71">
        <v>1</v>
      </c>
      <c r="I43" s="71">
        <v>2</v>
      </c>
      <c r="J43" s="71">
        <v>8</v>
      </c>
      <c r="K43" s="71">
        <v>8</v>
      </c>
      <c r="L43" s="71">
        <v>0</v>
      </c>
      <c r="M43" s="71">
        <v>1</v>
      </c>
      <c r="O43" s="71" t="s">
        <v>35</v>
      </c>
      <c r="P43" s="71">
        <v>3</v>
      </c>
      <c r="Q43" s="71">
        <v>3</v>
      </c>
      <c r="R43" s="71">
        <v>16</v>
      </c>
      <c r="S43" s="71">
        <v>4</v>
      </c>
      <c r="T43" s="71">
        <v>10</v>
      </c>
      <c r="U43" s="71">
        <v>6</v>
      </c>
      <c r="V43" s="71">
        <v>8</v>
      </c>
      <c r="W43" s="71">
        <v>8</v>
      </c>
      <c r="X43" s="71">
        <v>0</v>
      </c>
      <c r="Y43" s="71">
        <v>1</v>
      </c>
      <c r="AB43" s="71" t="s">
        <v>35</v>
      </c>
      <c r="AC43" s="71">
        <v>3</v>
      </c>
      <c r="AD43" s="71">
        <v>3</v>
      </c>
      <c r="AE43" s="71">
        <v>16</v>
      </c>
      <c r="AF43" s="71">
        <v>4</v>
      </c>
      <c r="AG43" s="71">
        <v>10</v>
      </c>
      <c r="AH43" s="71">
        <v>6</v>
      </c>
      <c r="AI43" s="71">
        <v>8</v>
      </c>
      <c r="AJ43" s="71">
        <v>8</v>
      </c>
      <c r="AK43" s="71">
        <v>0</v>
      </c>
      <c r="AL43" s="71">
        <v>1</v>
      </c>
      <c r="AN43" s="71" t="s">
        <v>35</v>
      </c>
      <c r="AO43" s="71"/>
      <c r="AP43" s="71"/>
      <c r="AQ43" s="71"/>
      <c r="AR43" s="71"/>
      <c r="AS43" s="71"/>
      <c r="AT43" s="71"/>
      <c r="AU43" s="71"/>
      <c r="AV43" s="71"/>
      <c r="AW43" s="71"/>
      <c r="AX43" s="71"/>
    </row>
    <row r="44" spans="1:50" x14ac:dyDescent="0.25">
      <c r="A44" t="s">
        <v>265</v>
      </c>
      <c r="C44" s="71" t="s">
        <v>39</v>
      </c>
      <c r="D44" s="71">
        <v>5</v>
      </c>
      <c r="E44" s="71">
        <v>5</v>
      </c>
      <c r="F44" s="71">
        <v>60</v>
      </c>
      <c r="G44" s="71"/>
      <c r="H44" s="71"/>
      <c r="I44" s="71"/>
      <c r="J44" s="71"/>
      <c r="K44" s="71"/>
      <c r="L44" s="71">
        <v>75</v>
      </c>
      <c r="M44" s="71">
        <v>25</v>
      </c>
      <c r="O44" s="71" t="s">
        <v>39</v>
      </c>
      <c r="P44" s="71">
        <v>30</v>
      </c>
      <c r="Q44" s="71">
        <v>10</v>
      </c>
      <c r="R44" s="71">
        <v>60</v>
      </c>
      <c r="S44" s="71"/>
      <c r="T44" s="71"/>
      <c r="U44" s="71"/>
      <c r="V44" s="71"/>
      <c r="W44" s="71"/>
      <c r="X44" s="71">
        <v>75</v>
      </c>
      <c r="Y44" s="71">
        <v>25</v>
      </c>
      <c r="AB44" s="71" t="s">
        <v>39</v>
      </c>
      <c r="AC44" s="71">
        <v>20</v>
      </c>
      <c r="AD44" s="71">
        <v>10</v>
      </c>
      <c r="AE44" s="71">
        <v>20</v>
      </c>
      <c r="AF44" s="71"/>
      <c r="AG44" s="71"/>
      <c r="AH44" s="71"/>
      <c r="AI44" s="71"/>
      <c r="AJ44" s="71"/>
      <c r="AK44" s="71">
        <v>75</v>
      </c>
      <c r="AL44" s="71">
        <v>25</v>
      </c>
      <c r="AN44" s="71" t="s">
        <v>39</v>
      </c>
      <c r="AO44" s="71"/>
      <c r="AP44" s="71"/>
      <c r="AQ44" s="71"/>
      <c r="AR44" s="71"/>
      <c r="AS44" s="71"/>
      <c r="AT44" s="71"/>
      <c r="AU44" s="71"/>
      <c r="AV44" s="71"/>
      <c r="AW44" s="71"/>
      <c r="AX44" s="71"/>
    </row>
    <row r="45" spans="1:50" x14ac:dyDescent="0.25">
      <c r="A45" t="s">
        <v>39</v>
      </c>
      <c r="C45" s="71" t="s">
        <v>34</v>
      </c>
      <c r="D45" s="71">
        <v>4</v>
      </c>
      <c r="E45" s="71">
        <v>4</v>
      </c>
      <c r="F45" s="71"/>
      <c r="G45" s="71"/>
      <c r="H45" s="71">
        <v>100</v>
      </c>
      <c r="I45" s="71"/>
      <c r="J45" s="71"/>
      <c r="K45" s="71"/>
      <c r="L45" s="71">
        <v>21</v>
      </c>
      <c r="M45" s="71"/>
      <c r="O45" s="71" t="s">
        <v>34</v>
      </c>
      <c r="P45" s="71">
        <v>1.5</v>
      </c>
      <c r="Q45" s="71">
        <v>40</v>
      </c>
      <c r="R45" s="71"/>
      <c r="S45" s="71"/>
      <c r="T45" s="71">
        <v>100</v>
      </c>
      <c r="U45" s="71"/>
      <c r="V45" s="71"/>
      <c r="W45" s="71"/>
      <c r="X45" s="71">
        <v>25</v>
      </c>
      <c r="Y45" s="71"/>
      <c r="AB45" s="71" t="s">
        <v>34</v>
      </c>
      <c r="AC45" s="71">
        <v>2</v>
      </c>
      <c r="AD45" s="71">
        <v>30</v>
      </c>
      <c r="AE45" s="71"/>
      <c r="AF45" s="71"/>
      <c r="AG45" s="71">
        <v>100</v>
      </c>
      <c r="AH45" s="71"/>
      <c r="AI45" s="71"/>
      <c r="AJ45" s="71"/>
      <c r="AK45" s="71">
        <v>20</v>
      </c>
      <c r="AL45" s="71"/>
      <c r="AN45" s="71" t="s">
        <v>34</v>
      </c>
      <c r="AO45" s="71"/>
      <c r="AP45" s="71"/>
      <c r="AQ45" s="71"/>
      <c r="AR45" s="71"/>
      <c r="AS45" s="71"/>
      <c r="AT45" s="71"/>
      <c r="AU45" s="71"/>
      <c r="AV45" s="71"/>
      <c r="AW45" s="71"/>
      <c r="AX45" s="71"/>
    </row>
    <row r="46" spans="1:50" x14ac:dyDescent="0.25">
      <c r="A46" t="s">
        <v>34</v>
      </c>
      <c r="C46" s="71" t="s">
        <v>264</v>
      </c>
      <c r="D46" s="71">
        <v>3</v>
      </c>
      <c r="E46" s="71">
        <v>39</v>
      </c>
      <c r="F46" s="71">
        <v>100</v>
      </c>
      <c r="G46" s="71"/>
      <c r="H46" s="71">
        <v>44</v>
      </c>
      <c r="I46" s="71">
        <v>50</v>
      </c>
      <c r="J46" s="71"/>
      <c r="K46" s="71">
        <v>100</v>
      </c>
      <c r="L46" s="71">
        <v>100</v>
      </c>
      <c r="M46" s="71"/>
      <c r="O46" s="71" t="s">
        <v>37</v>
      </c>
      <c r="P46" s="71"/>
      <c r="Q46" s="71"/>
      <c r="R46" s="71"/>
      <c r="S46" s="71"/>
      <c r="T46" s="71"/>
      <c r="U46" s="71"/>
      <c r="V46" s="71"/>
      <c r="W46" s="71"/>
      <c r="X46" s="71"/>
      <c r="Y46" s="71"/>
      <c r="AB46" s="71" t="s">
        <v>37</v>
      </c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N46" s="71" t="s">
        <v>37</v>
      </c>
      <c r="AO46" s="71"/>
      <c r="AP46" s="71"/>
      <c r="AQ46" s="71"/>
      <c r="AR46" s="71"/>
      <c r="AS46" s="71"/>
      <c r="AT46" s="71"/>
      <c r="AU46" s="71"/>
      <c r="AV46" s="71"/>
      <c r="AW46" s="71"/>
      <c r="AX46" s="71"/>
    </row>
    <row r="47" spans="1:50" x14ac:dyDescent="0.25">
      <c r="A47" t="s">
        <v>233</v>
      </c>
      <c r="C47" s="71" t="s">
        <v>59</v>
      </c>
      <c r="D47" s="71"/>
      <c r="E47" s="71"/>
      <c r="F47" s="71"/>
      <c r="G47" s="71"/>
      <c r="H47" s="71"/>
      <c r="I47" s="71"/>
      <c r="J47" s="71"/>
      <c r="K47" s="71"/>
      <c r="L47" s="71"/>
      <c r="M47" s="71"/>
      <c r="O47" s="71" t="s">
        <v>59</v>
      </c>
      <c r="P47" s="71"/>
      <c r="Q47" s="71"/>
      <c r="R47" s="71"/>
      <c r="S47" s="71"/>
      <c r="T47" s="71"/>
      <c r="U47" s="71"/>
      <c r="V47" s="71"/>
      <c r="W47" s="71"/>
      <c r="X47" s="71"/>
      <c r="Y47" s="71"/>
      <c r="AB47" s="71" t="s">
        <v>59</v>
      </c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N47" s="71" t="s">
        <v>59</v>
      </c>
      <c r="AO47" s="71"/>
      <c r="AP47" s="71"/>
      <c r="AQ47" s="71"/>
      <c r="AR47" s="71"/>
      <c r="AS47" s="71"/>
      <c r="AT47" s="71"/>
      <c r="AU47" s="71"/>
      <c r="AV47" s="71"/>
      <c r="AW47" s="71"/>
      <c r="AX47" s="71"/>
    </row>
    <row r="48" spans="1:50" x14ac:dyDescent="0.25">
      <c r="A48" t="s">
        <v>28</v>
      </c>
      <c r="C48" s="71" t="s">
        <v>28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O48" s="71" t="s">
        <v>28</v>
      </c>
      <c r="P48" s="71"/>
      <c r="Q48" s="71"/>
      <c r="R48" s="71"/>
      <c r="S48" s="71"/>
      <c r="T48" s="71"/>
      <c r="U48" s="71"/>
      <c r="V48" s="71"/>
      <c r="W48" s="71"/>
      <c r="X48" s="71"/>
      <c r="Y48" s="71"/>
      <c r="AB48" s="71" t="s">
        <v>28</v>
      </c>
      <c r="AC48" s="71">
        <v>4</v>
      </c>
      <c r="AD48" s="71">
        <v>9</v>
      </c>
      <c r="AE48" s="71">
        <v>50</v>
      </c>
      <c r="AF48" s="71">
        <v>100</v>
      </c>
      <c r="AG48" s="71">
        <v>50</v>
      </c>
      <c r="AH48" s="71">
        <v>50</v>
      </c>
      <c r="AI48" s="71"/>
      <c r="AJ48" s="71"/>
      <c r="AK48" s="71">
        <v>20</v>
      </c>
      <c r="AL48" s="71">
        <v>20</v>
      </c>
      <c r="AN48" s="71" t="s">
        <v>28</v>
      </c>
      <c r="AO48" s="71"/>
      <c r="AP48" s="71"/>
      <c r="AQ48" s="71"/>
      <c r="AR48" s="71"/>
      <c r="AS48" s="71"/>
      <c r="AT48" s="71"/>
      <c r="AU48" s="71"/>
      <c r="AV48" s="71"/>
      <c r="AW48" s="71"/>
      <c r="AX48" s="71"/>
    </row>
  </sheetData>
  <autoFilter ref="AA5:AX5" xr:uid="{755B4FD0-444C-4128-9FD3-734D2112208E}">
    <sortState xmlns:xlrd2="http://schemas.microsoft.com/office/spreadsheetml/2017/richdata2" ref="AB6:AL48">
      <sortCondition ref="AB5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0F6B7-16BF-460F-814D-642DBA4E1EDE}">
  <dimension ref="A1:AY64"/>
  <sheetViews>
    <sheetView topLeftCell="A25" zoomScale="60" zoomScaleNormal="60" workbookViewId="0">
      <selection activeCell="C45" sqref="C45"/>
    </sheetView>
  </sheetViews>
  <sheetFormatPr defaultColWidth="9.140625" defaultRowHeight="15" x14ac:dyDescent="0.25"/>
  <cols>
    <col min="1" max="2" width="9.140625" style="75"/>
    <col min="3" max="14" width="16" style="75" customWidth="1"/>
    <col min="15" max="15" width="20.28515625" style="75" customWidth="1"/>
    <col min="16" max="25" width="24.140625" style="75" customWidth="1"/>
    <col min="26" max="26" width="1" style="75" customWidth="1"/>
    <col min="27" max="27" width="9.140625" style="75"/>
    <col min="28" max="28" width="16.140625" style="75" customWidth="1"/>
    <col min="29" max="38" width="24.140625" style="75" customWidth="1"/>
    <col min="39" max="39" width="9.140625" style="75"/>
    <col min="40" max="40" width="9.140625" style="75" customWidth="1"/>
    <col min="41" max="41" width="16.140625" style="75" customWidth="1"/>
    <col min="42" max="51" width="24.140625" style="75" customWidth="1"/>
    <col min="52" max="16384" width="9.140625" style="75"/>
  </cols>
  <sheetData>
    <row r="1" spans="1:51" ht="30" x14ac:dyDescent="0.25">
      <c r="C1" s="75" t="s">
        <v>125</v>
      </c>
      <c r="D1" s="75" t="s">
        <v>269</v>
      </c>
      <c r="E1" t="s">
        <v>160</v>
      </c>
      <c r="O1" s="75" t="s">
        <v>125</v>
      </c>
      <c r="P1" s="75" t="s">
        <v>251</v>
      </c>
      <c r="Q1" t="s">
        <v>160</v>
      </c>
      <c r="AB1" s="75" t="s">
        <v>125</v>
      </c>
      <c r="AC1" s="75" t="s">
        <v>242</v>
      </c>
      <c r="AD1" t="s">
        <v>160</v>
      </c>
      <c r="AO1" s="75" t="s">
        <v>125</v>
      </c>
      <c r="AP1" s="75" t="s">
        <v>140</v>
      </c>
      <c r="AQ1"/>
    </row>
    <row r="3" spans="1:51" ht="30" x14ac:dyDescent="0.25">
      <c r="C3" s="76" t="s">
        <v>80</v>
      </c>
      <c r="D3" s="77" t="s">
        <v>7</v>
      </c>
      <c r="E3" s="77" t="s">
        <v>258</v>
      </c>
      <c r="F3" s="77" t="s">
        <v>128</v>
      </c>
      <c r="G3" s="77" t="s">
        <v>259</v>
      </c>
      <c r="H3" s="77" t="s">
        <v>88</v>
      </c>
      <c r="I3" s="77" t="s">
        <v>11</v>
      </c>
      <c r="J3" s="77" t="s">
        <v>12</v>
      </c>
      <c r="K3" s="77" t="s">
        <v>14</v>
      </c>
      <c r="L3" s="77" t="s">
        <v>136</v>
      </c>
      <c r="M3" s="77" t="s">
        <v>257</v>
      </c>
      <c r="O3" s="76" t="s">
        <v>80</v>
      </c>
      <c r="P3" s="77" t="s">
        <v>7</v>
      </c>
      <c r="Q3" s="77" t="s">
        <v>258</v>
      </c>
      <c r="R3" s="77" t="s">
        <v>128</v>
      </c>
      <c r="S3" s="77" t="s">
        <v>259</v>
      </c>
      <c r="T3" s="77" t="s">
        <v>88</v>
      </c>
      <c r="U3" s="77" t="s">
        <v>11</v>
      </c>
      <c r="V3" s="77" t="s">
        <v>12</v>
      </c>
      <c r="W3" s="77" t="s">
        <v>14</v>
      </c>
      <c r="X3" s="77" t="s">
        <v>136</v>
      </c>
      <c r="Y3" s="77" t="s">
        <v>257</v>
      </c>
      <c r="AB3" s="76" t="s">
        <v>80</v>
      </c>
      <c r="AC3" s="77" t="s">
        <v>7</v>
      </c>
      <c r="AD3" s="77" t="s">
        <v>127</v>
      </c>
      <c r="AE3" s="77" t="s">
        <v>128</v>
      </c>
      <c r="AF3" s="77" t="s">
        <v>129</v>
      </c>
      <c r="AG3" s="77" t="s">
        <v>88</v>
      </c>
      <c r="AH3" s="77" t="s">
        <v>11</v>
      </c>
      <c r="AI3" s="77" t="s">
        <v>12</v>
      </c>
      <c r="AJ3" s="77" t="s">
        <v>14</v>
      </c>
      <c r="AK3" s="77" t="s">
        <v>136</v>
      </c>
      <c r="AL3" s="77" t="s">
        <v>137</v>
      </c>
      <c r="AO3" s="76" t="s">
        <v>80</v>
      </c>
      <c r="AP3" s="77" t="s">
        <v>7</v>
      </c>
      <c r="AQ3" s="77" t="s">
        <v>127</v>
      </c>
      <c r="AR3" s="77" t="s">
        <v>128</v>
      </c>
      <c r="AS3" s="77" t="s">
        <v>129</v>
      </c>
      <c r="AT3" s="77" t="s">
        <v>88</v>
      </c>
      <c r="AU3" s="77" t="s">
        <v>11</v>
      </c>
      <c r="AV3" s="77" t="s">
        <v>12</v>
      </c>
      <c r="AW3" s="77" t="s">
        <v>14</v>
      </c>
      <c r="AX3" s="77" t="s">
        <v>136</v>
      </c>
      <c r="AY3" s="77" t="s">
        <v>137</v>
      </c>
    </row>
    <row r="4" spans="1:51" ht="60" x14ac:dyDescent="0.25">
      <c r="A4" s="75" t="s">
        <v>17</v>
      </c>
      <c r="C4" s="78" t="s">
        <v>17</v>
      </c>
      <c r="D4" s="78" t="s">
        <v>134</v>
      </c>
      <c r="E4" s="78" t="s">
        <v>132</v>
      </c>
      <c r="F4" s="78" t="s">
        <v>132</v>
      </c>
      <c r="G4" s="78"/>
      <c r="H4" s="78" t="s">
        <v>132</v>
      </c>
      <c r="I4" s="78" t="s">
        <v>132</v>
      </c>
      <c r="J4" s="78" t="s">
        <v>132</v>
      </c>
      <c r="K4" s="78" t="s">
        <v>132</v>
      </c>
      <c r="L4" s="78" t="s">
        <v>132</v>
      </c>
      <c r="M4" s="78"/>
      <c r="O4" s="78" t="s">
        <v>17</v>
      </c>
      <c r="P4" s="78" t="s">
        <v>134</v>
      </c>
      <c r="Q4" s="78" t="s">
        <v>132</v>
      </c>
      <c r="R4" s="78" t="s">
        <v>132</v>
      </c>
      <c r="S4" s="78"/>
      <c r="T4" s="78" t="s">
        <v>132</v>
      </c>
      <c r="U4" s="78" t="s">
        <v>132</v>
      </c>
      <c r="V4" s="78" t="s">
        <v>132</v>
      </c>
      <c r="W4" s="78" t="s">
        <v>132</v>
      </c>
      <c r="X4" s="78" t="s">
        <v>132</v>
      </c>
      <c r="Y4" s="78"/>
      <c r="AB4" s="78" t="s">
        <v>17</v>
      </c>
      <c r="AC4" s="78" t="s">
        <v>134</v>
      </c>
      <c r="AD4" s="78" t="s">
        <v>132</v>
      </c>
      <c r="AE4" s="78" t="s">
        <v>132</v>
      </c>
      <c r="AF4" s="78"/>
      <c r="AG4" s="78" t="s">
        <v>132</v>
      </c>
      <c r="AH4" s="78" t="s">
        <v>132</v>
      </c>
      <c r="AI4" s="78" t="s">
        <v>132</v>
      </c>
      <c r="AJ4" s="78" t="s">
        <v>132</v>
      </c>
      <c r="AK4" s="78" t="s">
        <v>132</v>
      </c>
      <c r="AL4" s="78"/>
      <c r="AO4" s="78" t="s">
        <v>17</v>
      </c>
      <c r="AP4" s="78" t="s">
        <v>134</v>
      </c>
      <c r="AQ4" s="78" t="s">
        <v>135</v>
      </c>
      <c r="AR4" s="78" t="s">
        <v>132</v>
      </c>
      <c r="AS4" s="78" t="s">
        <v>20</v>
      </c>
      <c r="AT4" s="78" t="s">
        <v>135</v>
      </c>
      <c r="AU4" s="78" t="s">
        <v>135</v>
      </c>
      <c r="AV4" s="78" t="s">
        <v>132</v>
      </c>
      <c r="AW4" s="78" t="s">
        <v>132</v>
      </c>
      <c r="AX4" s="78" t="s">
        <v>132</v>
      </c>
      <c r="AY4" s="78" t="s">
        <v>20</v>
      </c>
    </row>
    <row r="5" spans="1:51" ht="60" x14ac:dyDescent="0.25">
      <c r="A5" s="75" t="s">
        <v>33</v>
      </c>
      <c r="C5" s="78" t="s">
        <v>33</v>
      </c>
      <c r="D5" s="78" t="s">
        <v>130</v>
      </c>
      <c r="E5" s="78" t="s">
        <v>130</v>
      </c>
      <c r="F5" s="78" t="s">
        <v>130</v>
      </c>
      <c r="G5" s="78"/>
      <c r="H5" s="78" t="s">
        <v>130</v>
      </c>
      <c r="I5" s="78" t="s">
        <v>130</v>
      </c>
      <c r="J5" s="78" t="s">
        <v>132</v>
      </c>
      <c r="K5" s="78" t="s">
        <v>132</v>
      </c>
      <c r="L5" s="78" t="s">
        <v>130</v>
      </c>
      <c r="M5" s="78"/>
      <c r="O5" s="78" t="s">
        <v>33</v>
      </c>
      <c r="P5" s="78" t="s">
        <v>130</v>
      </c>
      <c r="Q5" s="78" t="s">
        <v>130</v>
      </c>
      <c r="R5" s="78" t="s">
        <v>130</v>
      </c>
      <c r="S5" s="78"/>
      <c r="T5" s="78" t="s">
        <v>130</v>
      </c>
      <c r="U5" s="78" t="s">
        <v>130</v>
      </c>
      <c r="V5" s="78" t="s">
        <v>132</v>
      </c>
      <c r="W5" s="78" t="s">
        <v>132</v>
      </c>
      <c r="X5" s="78" t="s">
        <v>130</v>
      </c>
      <c r="Y5" s="78"/>
      <c r="AB5" s="78" t="s">
        <v>33</v>
      </c>
      <c r="AC5" s="78" t="s">
        <v>130</v>
      </c>
      <c r="AD5" s="78" t="s">
        <v>130</v>
      </c>
      <c r="AE5" s="78" t="s">
        <v>130</v>
      </c>
      <c r="AF5" s="78"/>
      <c r="AG5" s="78" t="s">
        <v>130</v>
      </c>
      <c r="AH5" s="78" t="s">
        <v>130</v>
      </c>
      <c r="AI5" s="78" t="s">
        <v>132</v>
      </c>
      <c r="AJ5" s="78" t="s">
        <v>132</v>
      </c>
      <c r="AK5" s="78" t="s">
        <v>130</v>
      </c>
      <c r="AL5" s="78"/>
      <c r="AO5" s="78" t="s">
        <v>33</v>
      </c>
      <c r="AP5" s="78" t="s">
        <v>130</v>
      </c>
      <c r="AQ5" s="78" t="s">
        <v>161</v>
      </c>
      <c r="AR5" s="78" t="s">
        <v>161</v>
      </c>
      <c r="AS5" s="78" t="s">
        <v>20</v>
      </c>
      <c r="AT5" s="78" t="s">
        <v>161</v>
      </c>
      <c r="AU5" s="78" t="s">
        <v>161</v>
      </c>
      <c r="AV5" s="78" t="s">
        <v>132</v>
      </c>
      <c r="AW5" s="78" t="s">
        <v>161</v>
      </c>
      <c r="AX5" s="78" t="s">
        <v>161</v>
      </c>
      <c r="AY5" s="78" t="s">
        <v>20</v>
      </c>
    </row>
    <row r="6" spans="1:51" ht="45" x14ac:dyDescent="0.25">
      <c r="A6" s="75" t="s">
        <v>25</v>
      </c>
      <c r="C6" s="78" t="s">
        <v>25</v>
      </c>
      <c r="D6" s="78" t="s">
        <v>131</v>
      </c>
      <c r="E6" s="78"/>
      <c r="F6" s="78"/>
      <c r="G6" s="78"/>
      <c r="H6" s="78" t="s">
        <v>131</v>
      </c>
      <c r="I6" s="78"/>
      <c r="J6" s="78"/>
      <c r="K6" s="78"/>
      <c r="L6" s="78"/>
      <c r="M6" s="78"/>
      <c r="O6" s="78" t="s">
        <v>25</v>
      </c>
      <c r="P6" s="78" t="s">
        <v>131</v>
      </c>
      <c r="Q6" s="78"/>
      <c r="R6" s="78"/>
      <c r="S6" s="78"/>
      <c r="T6" s="78" t="s">
        <v>131</v>
      </c>
      <c r="U6" s="78"/>
      <c r="V6" s="78"/>
      <c r="W6" s="78"/>
      <c r="X6" s="78"/>
      <c r="Y6" s="78"/>
      <c r="AB6" s="78" t="s">
        <v>25</v>
      </c>
      <c r="AC6" s="78" t="s">
        <v>131</v>
      </c>
      <c r="AD6" s="78"/>
      <c r="AE6" s="78"/>
      <c r="AF6" s="78"/>
      <c r="AG6" s="78" t="s">
        <v>131</v>
      </c>
      <c r="AH6" s="78"/>
      <c r="AI6" s="78"/>
      <c r="AJ6" s="78"/>
      <c r="AK6" s="78"/>
      <c r="AL6" s="78"/>
      <c r="AO6" s="78" t="s">
        <v>25</v>
      </c>
      <c r="AP6" s="78" t="s">
        <v>131</v>
      </c>
      <c r="AQ6" s="78" t="s">
        <v>161</v>
      </c>
      <c r="AR6" s="78" t="s">
        <v>161</v>
      </c>
      <c r="AS6" s="78" t="s">
        <v>20</v>
      </c>
      <c r="AT6" s="78" t="s">
        <v>131</v>
      </c>
      <c r="AU6" s="78" t="s">
        <v>20</v>
      </c>
      <c r="AV6" s="78" t="s">
        <v>20</v>
      </c>
      <c r="AW6" s="78" t="s">
        <v>20</v>
      </c>
      <c r="AX6" s="78" t="s">
        <v>161</v>
      </c>
      <c r="AY6" s="78" t="s">
        <v>20</v>
      </c>
    </row>
    <row r="7" spans="1:51" ht="60" x14ac:dyDescent="0.25">
      <c r="A7" s="75" t="s">
        <v>22</v>
      </c>
      <c r="C7" s="78" t="s">
        <v>22</v>
      </c>
      <c r="D7" s="78" t="s">
        <v>130</v>
      </c>
      <c r="E7" s="78" t="s">
        <v>130</v>
      </c>
      <c r="F7" s="78"/>
      <c r="G7" s="78"/>
      <c r="H7" s="78" t="s">
        <v>130</v>
      </c>
      <c r="I7" s="78" t="s">
        <v>130</v>
      </c>
      <c r="J7" s="78" t="s">
        <v>132</v>
      </c>
      <c r="K7" s="78" t="s">
        <v>130</v>
      </c>
      <c r="L7" s="78" t="s">
        <v>132</v>
      </c>
      <c r="M7" s="78"/>
      <c r="O7" s="78" t="s">
        <v>22</v>
      </c>
      <c r="P7" s="78" t="s">
        <v>130</v>
      </c>
      <c r="Q7" s="78" t="s">
        <v>130</v>
      </c>
      <c r="R7" s="78"/>
      <c r="S7" s="78"/>
      <c r="T7" s="78" t="s">
        <v>130</v>
      </c>
      <c r="U7" s="78" t="s">
        <v>130</v>
      </c>
      <c r="V7" s="78" t="s">
        <v>132</v>
      </c>
      <c r="W7" s="78" t="s">
        <v>130</v>
      </c>
      <c r="X7" s="78" t="s">
        <v>132</v>
      </c>
      <c r="Y7" s="78"/>
      <c r="AB7" s="78" t="s">
        <v>22</v>
      </c>
      <c r="AC7" s="78" t="s">
        <v>130</v>
      </c>
      <c r="AD7" s="78" t="s">
        <v>130</v>
      </c>
      <c r="AE7" s="78"/>
      <c r="AF7" s="78"/>
      <c r="AG7" s="78" t="s">
        <v>130</v>
      </c>
      <c r="AH7" s="78" t="s">
        <v>130</v>
      </c>
      <c r="AI7" s="78" t="s">
        <v>132</v>
      </c>
      <c r="AJ7" s="78" t="s">
        <v>130</v>
      </c>
      <c r="AK7" s="78" t="s">
        <v>132</v>
      </c>
      <c r="AL7" s="78"/>
      <c r="AO7" s="78" t="s">
        <v>22</v>
      </c>
      <c r="AP7" s="78" t="s">
        <v>130</v>
      </c>
      <c r="AQ7" s="78" t="s">
        <v>161</v>
      </c>
      <c r="AR7" s="78" t="s">
        <v>161</v>
      </c>
      <c r="AS7" s="78" t="s">
        <v>20</v>
      </c>
      <c r="AT7" s="78" t="s">
        <v>161</v>
      </c>
      <c r="AU7" s="78" t="s">
        <v>20</v>
      </c>
      <c r="AV7" s="78" t="s">
        <v>132</v>
      </c>
      <c r="AW7" s="78" t="s">
        <v>161</v>
      </c>
      <c r="AX7" s="78" t="s">
        <v>132</v>
      </c>
      <c r="AY7" s="78" t="s">
        <v>20</v>
      </c>
    </row>
    <row r="8" spans="1:51" ht="45" x14ac:dyDescent="0.25">
      <c r="A8" s="75" t="s">
        <v>53</v>
      </c>
      <c r="C8" s="78" t="s">
        <v>118</v>
      </c>
      <c r="D8" s="78" t="s">
        <v>130</v>
      </c>
      <c r="E8" s="78" t="s">
        <v>130</v>
      </c>
      <c r="F8" s="78"/>
      <c r="G8" s="78" t="s">
        <v>131</v>
      </c>
      <c r="H8" s="78" t="s">
        <v>130</v>
      </c>
      <c r="I8" s="78"/>
      <c r="J8" s="78"/>
      <c r="K8" s="78"/>
      <c r="L8" s="78" t="s">
        <v>131</v>
      </c>
      <c r="M8" s="78"/>
      <c r="O8" s="78" t="s">
        <v>118</v>
      </c>
      <c r="P8" s="78" t="s">
        <v>130</v>
      </c>
      <c r="Q8" s="78" t="s">
        <v>130</v>
      </c>
      <c r="R8" s="78"/>
      <c r="S8" s="78" t="s">
        <v>131</v>
      </c>
      <c r="T8" s="78" t="s">
        <v>130</v>
      </c>
      <c r="U8" s="78"/>
      <c r="V8" s="78"/>
      <c r="W8" s="78"/>
      <c r="X8" s="78" t="s">
        <v>131</v>
      </c>
      <c r="Y8" s="78"/>
      <c r="AB8" s="78" t="s">
        <v>118</v>
      </c>
      <c r="AC8" s="78" t="s">
        <v>130</v>
      </c>
      <c r="AD8" s="78" t="s">
        <v>130</v>
      </c>
      <c r="AE8" s="78"/>
      <c r="AF8" s="78" t="s">
        <v>131</v>
      </c>
      <c r="AG8" s="78" t="s">
        <v>130</v>
      </c>
      <c r="AH8" s="78"/>
      <c r="AI8" s="78"/>
      <c r="AJ8" s="78"/>
      <c r="AK8" s="78" t="s">
        <v>131</v>
      </c>
      <c r="AL8" s="78"/>
      <c r="AO8" s="78" t="s">
        <v>118</v>
      </c>
      <c r="AP8" s="78" t="s">
        <v>20</v>
      </c>
      <c r="AQ8" s="78" t="s">
        <v>20</v>
      </c>
      <c r="AR8" s="78" t="s">
        <v>20</v>
      </c>
      <c r="AS8" s="78" t="s">
        <v>20</v>
      </c>
      <c r="AT8" s="78" t="s">
        <v>20</v>
      </c>
      <c r="AU8" s="78" t="s">
        <v>20</v>
      </c>
      <c r="AV8" s="78" t="s">
        <v>20</v>
      </c>
      <c r="AW8" s="78" t="s">
        <v>20</v>
      </c>
      <c r="AX8" s="78" t="s">
        <v>20</v>
      </c>
      <c r="AY8" s="78" t="s">
        <v>20</v>
      </c>
    </row>
    <row r="9" spans="1:51" ht="45" x14ac:dyDescent="0.25">
      <c r="A9" s="75" t="s">
        <v>43</v>
      </c>
      <c r="C9" s="78" t="s">
        <v>43</v>
      </c>
      <c r="D9" s="78"/>
      <c r="E9" s="78"/>
      <c r="F9" s="78"/>
      <c r="G9" s="78"/>
      <c r="H9" s="78"/>
      <c r="I9" s="78"/>
      <c r="J9" s="78"/>
      <c r="K9" s="78"/>
      <c r="L9" s="78"/>
      <c r="M9" s="78"/>
      <c r="O9" s="78" t="s">
        <v>43</v>
      </c>
      <c r="P9" s="78" t="s">
        <v>132</v>
      </c>
      <c r="Q9" s="78" t="s">
        <v>130</v>
      </c>
      <c r="R9" s="78"/>
      <c r="S9" s="78"/>
      <c r="T9" s="78" t="s">
        <v>131</v>
      </c>
      <c r="U9" s="78"/>
      <c r="V9" s="78"/>
      <c r="W9" s="78"/>
      <c r="X9" s="78"/>
      <c r="Y9" s="78"/>
      <c r="AB9" s="78" t="s">
        <v>43</v>
      </c>
      <c r="AC9" s="78" t="s">
        <v>132</v>
      </c>
      <c r="AD9" s="78" t="s">
        <v>130</v>
      </c>
      <c r="AE9" s="78"/>
      <c r="AF9" s="78"/>
      <c r="AG9" s="78" t="s">
        <v>131</v>
      </c>
      <c r="AH9" s="78"/>
      <c r="AI9" s="78"/>
      <c r="AJ9" s="78"/>
      <c r="AK9" s="78"/>
      <c r="AL9" s="78"/>
      <c r="AO9" s="78" t="s">
        <v>43</v>
      </c>
      <c r="AP9" s="78" t="s">
        <v>132</v>
      </c>
      <c r="AQ9" s="78" t="s">
        <v>161</v>
      </c>
      <c r="AR9" s="78" t="s">
        <v>20</v>
      </c>
      <c r="AS9" s="78" t="s">
        <v>20</v>
      </c>
      <c r="AT9" s="78" t="s">
        <v>131</v>
      </c>
      <c r="AU9" s="78" t="s">
        <v>20</v>
      </c>
      <c r="AV9" s="78" t="s">
        <v>20</v>
      </c>
      <c r="AW9" s="78" t="s">
        <v>20</v>
      </c>
      <c r="AX9" s="78" t="s">
        <v>20</v>
      </c>
      <c r="AY9" s="78" t="s">
        <v>20</v>
      </c>
    </row>
    <row r="10" spans="1:51" ht="45" x14ac:dyDescent="0.25">
      <c r="A10" s="75" t="s">
        <v>47</v>
      </c>
      <c r="C10" s="78" t="s">
        <v>47</v>
      </c>
      <c r="D10" s="78" t="s">
        <v>131</v>
      </c>
      <c r="E10" s="78" t="s">
        <v>131</v>
      </c>
      <c r="F10" s="78"/>
      <c r="G10" s="78"/>
      <c r="H10" s="78" t="s">
        <v>131</v>
      </c>
      <c r="I10" s="78" t="s">
        <v>131</v>
      </c>
      <c r="J10" s="78"/>
      <c r="K10" s="78"/>
      <c r="L10" s="78" t="s">
        <v>131</v>
      </c>
      <c r="M10" s="78"/>
      <c r="O10" s="78" t="s">
        <v>47</v>
      </c>
      <c r="P10" s="78" t="s">
        <v>130</v>
      </c>
      <c r="Q10" s="78" t="s">
        <v>130</v>
      </c>
      <c r="R10" s="78"/>
      <c r="S10" s="78"/>
      <c r="T10" s="78" t="s">
        <v>130</v>
      </c>
      <c r="U10" s="78" t="s">
        <v>130</v>
      </c>
      <c r="V10" s="78"/>
      <c r="W10" s="78"/>
      <c r="X10" s="78" t="s">
        <v>130</v>
      </c>
      <c r="Y10" s="78"/>
      <c r="AB10" s="78" t="s">
        <v>47</v>
      </c>
      <c r="AC10" s="78" t="s">
        <v>130</v>
      </c>
      <c r="AD10" s="78" t="s">
        <v>130</v>
      </c>
      <c r="AE10" s="78"/>
      <c r="AF10" s="78"/>
      <c r="AG10" s="78" t="s">
        <v>130</v>
      </c>
      <c r="AH10" s="78" t="s">
        <v>130</v>
      </c>
      <c r="AI10" s="78"/>
      <c r="AJ10" s="78"/>
      <c r="AK10" s="78" t="s">
        <v>130</v>
      </c>
      <c r="AL10" s="78"/>
      <c r="AO10" s="78" t="s">
        <v>47</v>
      </c>
      <c r="AP10" s="78" t="s">
        <v>130</v>
      </c>
      <c r="AQ10" s="78" t="s">
        <v>161</v>
      </c>
      <c r="AR10" s="78" t="s">
        <v>20</v>
      </c>
      <c r="AS10" s="78" t="s">
        <v>20</v>
      </c>
      <c r="AT10" s="78" t="s">
        <v>161</v>
      </c>
      <c r="AU10" s="78" t="s">
        <v>161</v>
      </c>
      <c r="AV10" s="78" t="s">
        <v>20</v>
      </c>
      <c r="AW10" s="78" t="s">
        <v>20</v>
      </c>
      <c r="AX10" s="78" t="s">
        <v>161</v>
      </c>
      <c r="AY10" s="78" t="s">
        <v>20</v>
      </c>
    </row>
    <row r="11" spans="1:51" ht="60" x14ac:dyDescent="0.25">
      <c r="A11" s="75" t="s">
        <v>89</v>
      </c>
      <c r="C11" s="78" t="s">
        <v>18</v>
      </c>
      <c r="D11" s="78" t="s">
        <v>134</v>
      </c>
      <c r="E11" s="78" t="s">
        <v>134</v>
      </c>
      <c r="F11" s="78" t="s">
        <v>132</v>
      </c>
      <c r="G11" s="78" t="s">
        <v>134</v>
      </c>
      <c r="H11" s="78" t="s">
        <v>130</v>
      </c>
      <c r="I11" s="78" t="s">
        <v>132</v>
      </c>
      <c r="J11" s="78" t="s">
        <v>134</v>
      </c>
      <c r="K11" s="78" t="s">
        <v>134</v>
      </c>
      <c r="L11" s="78" t="s">
        <v>134</v>
      </c>
      <c r="M11" s="78" t="s">
        <v>132</v>
      </c>
      <c r="O11" s="78" t="s">
        <v>18</v>
      </c>
      <c r="P11" s="78" t="s">
        <v>134</v>
      </c>
      <c r="Q11" s="78" t="s">
        <v>134</v>
      </c>
      <c r="R11" s="78" t="s">
        <v>132</v>
      </c>
      <c r="S11" s="78" t="s">
        <v>134</v>
      </c>
      <c r="T11" s="78" t="s">
        <v>130</v>
      </c>
      <c r="U11" s="78" t="s">
        <v>132</v>
      </c>
      <c r="V11" s="78" t="s">
        <v>134</v>
      </c>
      <c r="W11" s="78" t="s">
        <v>134</v>
      </c>
      <c r="X11" s="78" t="s">
        <v>134</v>
      </c>
      <c r="Y11" s="78" t="s">
        <v>132</v>
      </c>
      <c r="AB11" s="78" t="s">
        <v>18</v>
      </c>
      <c r="AC11" s="78" t="s">
        <v>134</v>
      </c>
      <c r="AD11" s="78" t="s">
        <v>134</v>
      </c>
      <c r="AE11" s="78" t="s">
        <v>132</v>
      </c>
      <c r="AF11" s="78" t="s">
        <v>134</v>
      </c>
      <c r="AG11" s="78" t="s">
        <v>134</v>
      </c>
      <c r="AH11" s="78" t="s">
        <v>134</v>
      </c>
      <c r="AI11" s="78" t="s">
        <v>134</v>
      </c>
      <c r="AJ11" s="78" t="s">
        <v>134</v>
      </c>
      <c r="AK11" s="78" t="s">
        <v>134</v>
      </c>
      <c r="AL11" s="78" t="s">
        <v>134</v>
      </c>
      <c r="AO11" s="78" t="s">
        <v>18</v>
      </c>
      <c r="AP11" s="78" t="s">
        <v>134</v>
      </c>
      <c r="AQ11" s="78" t="s">
        <v>162</v>
      </c>
      <c r="AR11" s="78" t="s">
        <v>132</v>
      </c>
      <c r="AS11" s="78" t="s">
        <v>134</v>
      </c>
      <c r="AT11" s="78" t="s">
        <v>134</v>
      </c>
      <c r="AU11" s="78" t="s">
        <v>134</v>
      </c>
      <c r="AV11" s="78" t="s">
        <v>134</v>
      </c>
      <c r="AW11" s="78" t="s">
        <v>163</v>
      </c>
      <c r="AX11" s="78" t="s">
        <v>134</v>
      </c>
      <c r="AY11" s="78" t="s">
        <v>134</v>
      </c>
    </row>
    <row r="12" spans="1:51" ht="30" x14ac:dyDescent="0.25">
      <c r="A12" s="75" t="s">
        <v>54</v>
      </c>
      <c r="C12" s="78" t="s">
        <v>54</v>
      </c>
      <c r="D12" s="78" t="s">
        <v>130</v>
      </c>
      <c r="E12" s="78" t="s">
        <v>130</v>
      </c>
      <c r="F12" s="78"/>
      <c r="G12" s="78"/>
      <c r="H12" s="78"/>
      <c r="I12" s="78"/>
      <c r="J12" s="78"/>
      <c r="K12" s="78"/>
      <c r="L12" s="78"/>
      <c r="M12" s="78"/>
      <c r="O12" s="78" t="s">
        <v>54</v>
      </c>
      <c r="P12" s="78" t="s">
        <v>130</v>
      </c>
      <c r="Q12" s="78" t="s">
        <v>130</v>
      </c>
      <c r="R12" s="78"/>
      <c r="S12" s="78"/>
      <c r="T12" s="78"/>
      <c r="U12" s="78"/>
      <c r="V12" s="78"/>
      <c r="W12" s="78"/>
      <c r="X12" s="78"/>
      <c r="Y12" s="78"/>
      <c r="AB12" s="78" t="s">
        <v>54</v>
      </c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O12" s="78" t="s">
        <v>54</v>
      </c>
      <c r="AP12" s="78" t="s">
        <v>20</v>
      </c>
      <c r="AQ12" s="78" t="s">
        <v>20</v>
      </c>
      <c r="AR12" s="78" t="s">
        <v>20</v>
      </c>
      <c r="AS12" s="78" t="s">
        <v>20</v>
      </c>
      <c r="AT12" s="78" t="s">
        <v>20</v>
      </c>
      <c r="AU12" s="78" t="s">
        <v>20</v>
      </c>
      <c r="AV12" s="78" t="s">
        <v>20</v>
      </c>
      <c r="AW12" s="78" t="s">
        <v>20</v>
      </c>
      <c r="AX12" s="78" t="s">
        <v>20</v>
      </c>
      <c r="AY12" s="78" t="s">
        <v>20</v>
      </c>
    </row>
    <row r="13" spans="1:51" ht="45" x14ac:dyDescent="0.25">
      <c r="A13" s="75" t="s">
        <v>90</v>
      </c>
      <c r="C13" s="78" t="s">
        <v>19</v>
      </c>
      <c r="D13" s="78" t="s">
        <v>130</v>
      </c>
      <c r="E13" s="78" t="s">
        <v>130</v>
      </c>
      <c r="F13" s="78" t="s">
        <v>130</v>
      </c>
      <c r="G13" s="78"/>
      <c r="H13" s="78" t="s">
        <v>130</v>
      </c>
      <c r="I13" s="78" t="s">
        <v>130</v>
      </c>
      <c r="J13" s="78" t="s">
        <v>130</v>
      </c>
      <c r="K13" s="78" t="s">
        <v>130</v>
      </c>
      <c r="L13" s="78" t="s">
        <v>130</v>
      </c>
      <c r="M13" s="78" t="s">
        <v>134</v>
      </c>
      <c r="O13" s="78" t="s">
        <v>19</v>
      </c>
      <c r="P13" s="78" t="s">
        <v>130</v>
      </c>
      <c r="Q13" s="78" t="s">
        <v>130</v>
      </c>
      <c r="R13" s="78" t="s">
        <v>130</v>
      </c>
      <c r="S13" s="78"/>
      <c r="T13" s="78" t="s">
        <v>130</v>
      </c>
      <c r="U13" s="78" t="s">
        <v>130</v>
      </c>
      <c r="V13" s="78" t="s">
        <v>130</v>
      </c>
      <c r="W13" s="78" t="s">
        <v>130</v>
      </c>
      <c r="X13" s="78" t="s">
        <v>130</v>
      </c>
      <c r="Y13" s="78" t="s">
        <v>134</v>
      </c>
      <c r="AB13" s="78" t="s">
        <v>19</v>
      </c>
      <c r="AC13" s="78" t="s">
        <v>132</v>
      </c>
      <c r="AD13" s="78" t="s">
        <v>132</v>
      </c>
      <c r="AE13" s="78" t="s">
        <v>132</v>
      </c>
      <c r="AF13" s="78"/>
      <c r="AG13" s="78" t="s">
        <v>132</v>
      </c>
      <c r="AH13" s="78" t="s">
        <v>132</v>
      </c>
      <c r="AI13" s="78" t="s">
        <v>132</v>
      </c>
      <c r="AJ13" s="78" t="s">
        <v>132</v>
      </c>
      <c r="AK13" s="78" t="s">
        <v>132</v>
      </c>
      <c r="AL13" s="78" t="s">
        <v>134</v>
      </c>
      <c r="AO13" s="78" t="s">
        <v>19</v>
      </c>
      <c r="AP13" s="78" t="s">
        <v>132</v>
      </c>
      <c r="AQ13" s="78" t="s">
        <v>161</v>
      </c>
      <c r="AR13" s="78" t="s">
        <v>161</v>
      </c>
      <c r="AS13" s="78" t="s">
        <v>161</v>
      </c>
      <c r="AT13" s="78" t="s">
        <v>161</v>
      </c>
      <c r="AU13" s="78" t="s">
        <v>161</v>
      </c>
      <c r="AV13" s="78" t="s">
        <v>132</v>
      </c>
      <c r="AW13" s="78" t="s">
        <v>161</v>
      </c>
      <c r="AX13" s="78" t="s">
        <v>132</v>
      </c>
      <c r="AY13" s="78" t="s">
        <v>161</v>
      </c>
    </row>
    <row r="14" spans="1:51" ht="60" x14ac:dyDescent="0.25">
      <c r="A14" s="75" t="s">
        <v>21</v>
      </c>
      <c r="C14" s="78" t="s">
        <v>21</v>
      </c>
      <c r="D14" s="78" t="s">
        <v>130</v>
      </c>
      <c r="E14" s="78" t="s">
        <v>132</v>
      </c>
      <c r="F14" s="78" t="s">
        <v>131</v>
      </c>
      <c r="G14" s="78"/>
      <c r="H14" s="78" t="s">
        <v>132</v>
      </c>
      <c r="I14" s="78" t="s">
        <v>132</v>
      </c>
      <c r="J14" s="78" t="s">
        <v>131</v>
      </c>
      <c r="K14" s="78" t="s">
        <v>131</v>
      </c>
      <c r="L14" s="78" t="s">
        <v>132</v>
      </c>
      <c r="M14" s="78"/>
      <c r="O14" s="78" t="s">
        <v>21</v>
      </c>
      <c r="P14" s="78" t="s">
        <v>130</v>
      </c>
      <c r="Q14" s="78" t="s">
        <v>132</v>
      </c>
      <c r="R14" s="78" t="s">
        <v>131</v>
      </c>
      <c r="S14" s="78"/>
      <c r="T14" s="78" t="s">
        <v>132</v>
      </c>
      <c r="U14" s="78" t="s">
        <v>132</v>
      </c>
      <c r="V14" s="78" t="s">
        <v>131</v>
      </c>
      <c r="W14" s="78" t="s">
        <v>131</v>
      </c>
      <c r="X14" s="78" t="s">
        <v>132</v>
      </c>
      <c r="Y14" s="78"/>
      <c r="AB14" s="78" t="s">
        <v>21</v>
      </c>
      <c r="AC14" s="78" t="s">
        <v>132</v>
      </c>
      <c r="AD14" s="78" t="s">
        <v>132</v>
      </c>
      <c r="AE14" s="78" t="s">
        <v>131</v>
      </c>
      <c r="AF14" s="78"/>
      <c r="AG14" s="78" t="s">
        <v>132</v>
      </c>
      <c r="AH14" s="78" t="s">
        <v>132</v>
      </c>
      <c r="AI14" s="78" t="s">
        <v>131</v>
      </c>
      <c r="AJ14" s="78" t="s">
        <v>131</v>
      </c>
      <c r="AK14" s="78" t="s">
        <v>132</v>
      </c>
      <c r="AL14" s="78"/>
      <c r="AO14" s="78" t="s">
        <v>21</v>
      </c>
      <c r="AP14" s="78" t="s">
        <v>130</v>
      </c>
      <c r="AQ14" s="78" t="s">
        <v>135</v>
      </c>
      <c r="AR14" s="78" t="s">
        <v>131</v>
      </c>
      <c r="AS14" s="78" t="s">
        <v>161</v>
      </c>
      <c r="AT14" s="78" t="s">
        <v>135</v>
      </c>
      <c r="AU14" s="78" t="s">
        <v>135</v>
      </c>
      <c r="AV14" s="78" t="s">
        <v>131</v>
      </c>
      <c r="AW14" s="78" t="s">
        <v>131</v>
      </c>
      <c r="AX14" s="78" t="s">
        <v>132</v>
      </c>
      <c r="AY14" s="78" t="s">
        <v>20</v>
      </c>
    </row>
    <row r="15" spans="1:51" ht="60" x14ac:dyDescent="0.25">
      <c r="A15" s="75" t="s">
        <v>44</v>
      </c>
      <c r="C15" s="78" t="s">
        <v>44</v>
      </c>
      <c r="D15" s="78" t="s">
        <v>132</v>
      </c>
      <c r="E15" s="78" t="s">
        <v>132</v>
      </c>
      <c r="F15" s="78" t="s">
        <v>132</v>
      </c>
      <c r="G15" s="78"/>
      <c r="H15" s="78"/>
      <c r="I15" s="78"/>
      <c r="J15" s="78"/>
      <c r="K15" s="78"/>
      <c r="L15" s="78" t="s">
        <v>132</v>
      </c>
      <c r="M15" s="78"/>
      <c r="O15" s="78" t="s">
        <v>44</v>
      </c>
      <c r="P15" s="78" t="s">
        <v>132</v>
      </c>
      <c r="Q15" s="78" t="s">
        <v>132</v>
      </c>
      <c r="R15" s="78" t="s">
        <v>132</v>
      </c>
      <c r="S15" s="78"/>
      <c r="T15" s="78"/>
      <c r="U15" s="78"/>
      <c r="V15" s="78"/>
      <c r="W15" s="78"/>
      <c r="X15" s="78" t="s">
        <v>132</v>
      </c>
      <c r="Y15" s="78"/>
      <c r="AB15" s="78" t="s">
        <v>44</v>
      </c>
      <c r="AC15" s="78" t="s">
        <v>132</v>
      </c>
      <c r="AD15" s="78"/>
      <c r="AE15" s="78" t="s">
        <v>132</v>
      </c>
      <c r="AF15" s="78"/>
      <c r="AG15" s="78"/>
      <c r="AH15" s="78"/>
      <c r="AI15" s="78"/>
      <c r="AJ15" s="78"/>
      <c r="AK15" s="78"/>
      <c r="AL15" s="78"/>
      <c r="AO15" s="78" t="s">
        <v>44</v>
      </c>
      <c r="AP15" s="78" t="s">
        <v>132</v>
      </c>
      <c r="AQ15" s="78" t="s">
        <v>135</v>
      </c>
      <c r="AR15" s="78" t="s">
        <v>132</v>
      </c>
      <c r="AS15" s="78" t="s">
        <v>20</v>
      </c>
      <c r="AT15" s="78" t="s">
        <v>20</v>
      </c>
      <c r="AU15" s="78" t="s">
        <v>20</v>
      </c>
      <c r="AV15" s="78" t="s">
        <v>20</v>
      </c>
      <c r="AW15" s="78" t="s">
        <v>20</v>
      </c>
      <c r="AX15" s="78" t="s">
        <v>20</v>
      </c>
      <c r="AY15" s="78" t="s">
        <v>20</v>
      </c>
    </row>
    <row r="16" spans="1:51" ht="30" x14ac:dyDescent="0.25">
      <c r="A16" s="75" t="s">
        <v>26</v>
      </c>
      <c r="C16" s="78" t="s">
        <v>26</v>
      </c>
      <c r="D16" s="78" t="s">
        <v>130</v>
      </c>
      <c r="E16" s="78" t="s">
        <v>130</v>
      </c>
      <c r="F16" s="78" t="s">
        <v>130</v>
      </c>
      <c r="G16" s="78" t="s">
        <v>130</v>
      </c>
      <c r="H16" s="78" t="s">
        <v>130</v>
      </c>
      <c r="I16" s="78" t="s">
        <v>130</v>
      </c>
      <c r="J16" s="78"/>
      <c r="K16" s="78" t="s">
        <v>134</v>
      </c>
      <c r="L16" s="78" t="s">
        <v>134</v>
      </c>
      <c r="M16" s="78" t="s">
        <v>130</v>
      </c>
      <c r="O16" s="78" t="s">
        <v>26</v>
      </c>
      <c r="P16" s="78" t="s">
        <v>130</v>
      </c>
      <c r="Q16" s="78" t="s">
        <v>130</v>
      </c>
      <c r="R16" s="78" t="s">
        <v>130</v>
      </c>
      <c r="S16" s="78" t="s">
        <v>130</v>
      </c>
      <c r="T16" s="78" t="s">
        <v>130</v>
      </c>
      <c r="U16" s="78" t="s">
        <v>130</v>
      </c>
      <c r="V16" s="78"/>
      <c r="W16" s="78" t="s">
        <v>134</v>
      </c>
      <c r="X16" s="78" t="s">
        <v>134</v>
      </c>
      <c r="Y16" s="78" t="s">
        <v>130</v>
      </c>
      <c r="AB16" s="78" t="s">
        <v>26</v>
      </c>
      <c r="AC16" s="78" t="s">
        <v>130</v>
      </c>
      <c r="AD16" s="78" t="s">
        <v>130</v>
      </c>
      <c r="AE16" s="78" t="s">
        <v>130</v>
      </c>
      <c r="AF16" s="78" t="s">
        <v>130</v>
      </c>
      <c r="AG16" s="78" t="s">
        <v>130</v>
      </c>
      <c r="AH16" s="78" t="s">
        <v>130</v>
      </c>
      <c r="AI16" s="78"/>
      <c r="AJ16" s="78" t="s">
        <v>134</v>
      </c>
      <c r="AK16" s="78" t="s">
        <v>134</v>
      </c>
      <c r="AL16" s="78" t="s">
        <v>130</v>
      </c>
      <c r="AO16" s="78" t="s">
        <v>26</v>
      </c>
      <c r="AP16" s="78" t="s">
        <v>20</v>
      </c>
      <c r="AQ16" s="78" t="s">
        <v>20</v>
      </c>
      <c r="AR16" s="78" t="s">
        <v>20</v>
      </c>
      <c r="AS16" s="78" t="s">
        <v>20</v>
      </c>
      <c r="AT16" s="78" t="s">
        <v>20</v>
      </c>
      <c r="AU16" s="78" t="s">
        <v>20</v>
      </c>
      <c r="AV16" s="78" t="s">
        <v>20</v>
      </c>
      <c r="AW16" s="78" t="s">
        <v>20</v>
      </c>
      <c r="AX16" s="78" t="s">
        <v>20</v>
      </c>
      <c r="AY16" s="78" t="s">
        <v>20</v>
      </c>
    </row>
    <row r="17" spans="1:51" ht="30" x14ac:dyDescent="0.25">
      <c r="A17" s="75" t="s">
        <v>51</v>
      </c>
      <c r="C17" s="78" t="s">
        <v>51</v>
      </c>
      <c r="D17" s="78" t="s">
        <v>130</v>
      </c>
      <c r="E17" s="78" t="s">
        <v>130</v>
      </c>
      <c r="F17" s="78" t="s">
        <v>130</v>
      </c>
      <c r="G17" s="78" t="s">
        <v>130</v>
      </c>
      <c r="H17" s="78" t="s">
        <v>130</v>
      </c>
      <c r="I17" s="78"/>
      <c r="J17" s="78"/>
      <c r="K17" s="78"/>
      <c r="L17" s="78" t="s">
        <v>130</v>
      </c>
      <c r="M17" s="78"/>
      <c r="O17" s="78" t="s">
        <v>51</v>
      </c>
      <c r="P17" s="78" t="s">
        <v>130</v>
      </c>
      <c r="Q17" s="78" t="s">
        <v>130</v>
      </c>
      <c r="R17" s="78" t="s">
        <v>130</v>
      </c>
      <c r="S17" s="78" t="s">
        <v>130</v>
      </c>
      <c r="T17" s="78" t="s">
        <v>130</v>
      </c>
      <c r="U17" s="78"/>
      <c r="V17" s="78"/>
      <c r="W17" s="78"/>
      <c r="X17" s="78" t="s">
        <v>130</v>
      </c>
      <c r="Y17" s="78"/>
      <c r="AB17" s="78" t="s">
        <v>51</v>
      </c>
      <c r="AC17" s="78" t="s">
        <v>130</v>
      </c>
      <c r="AD17" s="78" t="s">
        <v>130</v>
      </c>
      <c r="AE17" s="78" t="s">
        <v>130</v>
      </c>
      <c r="AF17" s="78" t="s">
        <v>130</v>
      </c>
      <c r="AG17" s="78" t="s">
        <v>130</v>
      </c>
      <c r="AH17" s="78"/>
      <c r="AI17" s="78"/>
      <c r="AJ17" s="78"/>
      <c r="AK17" s="78" t="s">
        <v>130</v>
      </c>
      <c r="AL17" s="78"/>
      <c r="AO17" s="78" t="s">
        <v>51</v>
      </c>
      <c r="AP17" s="78" t="s">
        <v>130</v>
      </c>
      <c r="AQ17" s="78" t="s">
        <v>161</v>
      </c>
      <c r="AR17" s="78" t="s">
        <v>20</v>
      </c>
      <c r="AS17" s="78" t="s">
        <v>20</v>
      </c>
      <c r="AT17" s="78" t="s">
        <v>20</v>
      </c>
      <c r="AU17" s="78" t="s">
        <v>20</v>
      </c>
      <c r="AV17" s="78" t="s">
        <v>20</v>
      </c>
      <c r="AW17" s="78" t="s">
        <v>20</v>
      </c>
      <c r="AX17" s="78" t="s">
        <v>20</v>
      </c>
      <c r="AY17" s="78" t="s">
        <v>20</v>
      </c>
    </row>
    <row r="18" spans="1:51" ht="60" x14ac:dyDescent="0.25">
      <c r="A18" s="75" t="s">
        <v>32</v>
      </c>
      <c r="C18" s="78" t="s">
        <v>32</v>
      </c>
      <c r="D18" s="78" t="s">
        <v>132</v>
      </c>
      <c r="E18" s="78" t="s">
        <v>132</v>
      </c>
      <c r="F18" s="78" t="s">
        <v>132</v>
      </c>
      <c r="G18" s="78"/>
      <c r="H18" s="78" t="s">
        <v>132</v>
      </c>
      <c r="I18" s="78"/>
      <c r="J18" s="78" t="s">
        <v>132</v>
      </c>
      <c r="K18" s="78" t="s">
        <v>132</v>
      </c>
      <c r="L18" s="78" t="s">
        <v>132</v>
      </c>
      <c r="M18" s="78"/>
      <c r="O18" s="78" t="s">
        <v>32</v>
      </c>
      <c r="P18" s="78" t="s">
        <v>132</v>
      </c>
      <c r="Q18" s="78" t="s">
        <v>132</v>
      </c>
      <c r="R18" s="78" t="s">
        <v>132</v>
      </c>
      <c r="S18" s="78"/>
      <c r="T18" s="78" t="s">
        <v>132</v>
      </c>
      <c r="U18" s="78"/>
      <c r="V18" s="78" t="s">
        <v>132</v>
      </c>
      <c r="W18" s="78" t="s">
        <v>132</v>
      </c>
      <c r="X18" s="78" t="s">
        <v>132</v>
      </c>
      <c r="Y18" s="78"/>
      <c r="AB18" s="78" t="s">
        <v>32</v>
      </c>
      <c r="AC18" s="78" t="s">
        <v>132</v>
      </c>
      <c r="AD18" s="78" t="s">
        <v>132</v>
      </c>
      <c r="AE18" s="78" t="s">
        <v>132</v>
      </c>
      <c r="AF18" s="78"/>
      <c r="AG18" s="78" t="s">
        <v>132</v>
      </c>
      <c r="AH18" s="78"/>
      <c r="AI18" s="78" t="s">
        <v>132</v>
      </c>
      <c r="AJ18" s="78" t="s">
        <v>132</v>
      </c>
      <c r="AK18" s="78" t="s">
        <v>132</v>
      </c>
      <c r="AL18" s="78"/>
      <c r="AO18" s="78" t="s">
        <v>32</v>
      </c>
      <c r="AP18" s="78" t="s">
        <v>132</v>
      </c>
      <c r="AQ18" s="78" t="s">
        <v>135</v>
      </c>
      <c r="AR18" s="78" t="s">
        <v>132</v>
      </c>
      <c r="AS18" s="78" t="s">
        <v>20</v>
      </c>
      <c r="AT18" s="78" t="s">
        <v>135</v>
      </c>
      <c r="AU18" s="78"/>
      <c r="AV18" s="78" t="s">
        <v>132</v>
      </c>
      <c r="AW18" s="78" t="s">
        <v>132</v>
      </c>
      <c r="AX18" s="78" t="s">
        <v>132</v>
      </c>
      <c r="AY18" s="78" t="s">
        <v>20</v>
      </c>
    </row>
    <row r="19" spans="1:51" ht="60" x14ac:dyDescent="0.25">
      <c r="A19" s="75" t="s">
        <v>60</v>
      </c>
      <c r="C19" s="78" t="s">
        <v>60</v>
      </c>
      <c r="D19" s="78" t="s">
        <v>130</v>
      </c>
      <c r="E19" s="78" t="s">
        <v>130</v>
      </c>
      <c r="F19" s="78"/>
      <c r="G19" s="78"/>
      <c r="H19" s="78"/>
      <c r="I19" s="78"/>
      <c r="J19" s="78" t="s">
        <v>132</v>
      </c>
      <c r="K19" s="78" t="s">
        <v>132</v>
      </c>
      <c r="L19" s="78" t="s">
        <v>130</v>
      </c>
      <c r="M19" s="78"/>
      <c r="O19" s="78" t="s">
        <v>60</v>
      </c>
      <c r="P19" s="78" t="s">
        <v>130</v>
      </c>
      <c r="Q19" s="78" t="s">
        <v>130</v>
      </c>
      <c r="R19" s="78"/>
      <c r="S19" s="78"/>
      <c r="T19" s="78"/>
      <c r="U19" s="78"/>
      <c r="V19" s="78" t="s">
        <v>132</v>
      </c>
      <c r="W19" s="78" t="s">
        <v>132</v>
      </c>
      <c r="X19" s="78" t="s">
        <v>130</v>
      </c>
      <c r="Y19" s="78"/>
      <c r="AB19" s="78" t="s">
        <v>60</v>
      </c>
      <c r="AC19" s="78" t="s">
        <v>130</v>
      </c>
      <c r="AD19" s="78" t="s">
        <v>130</v>
      </c>
      <c r="AE19" s="78"/>
      <c r="AF19" s="78"/>
      <c r="AG19" s="78"/>
      <c r="AH19" s="78"/>
      <c r="AI19" s="78" t="s">
        <v>132</v>
      </c>
      <c r="AJ19" s="78" t="s">
        <v>132</v>
      </c>
      <c r="AK19" s="78" t="s">
        <v>130</v>
      </c>
      <c r="AL19" s="78"/>
      <c r="AO19" s="78" t="s">
        <v>60</v>
      </c>
      <c r="AP19" s="78" t="s">
        <v>130</v>
      </c>
      <c r="AQ19" s="78" t="s">
        <v>161</v>
      </c>
      <c r="AR19" s="78" t="s">
        <v>20</v>
      </c>
      <c r="AS19" s="78" t="s">
        <v>161</v>
      </c>
      <c r="AT19" s="78" t="s">
        <v>20</v>
      </c>
      <c r="AU19" s="78" t="s">
        <v>20</v>
      </c>
      <c r="AV19" s="78" t="s">
        <v>132</v>
      </c>
      <c r="AW19" s="78" t="s">
        <v>132</v>
      </c>
      <c r="AX19" s="78" t="s">
        <v>161</v>
      </c>
      <c r="AY19" s="78" t="s">
        <v>20</v>
      </c>
    </row>
    <row r="20" spans="1:51" ht="30" x14ac:dyDescent="0.25">
      <c r="A20" s="75" t="s">
        <v>52</v>
      </c>
      <c r="C20" s="78" t="s">
        <v>52</v>
      </c>
      <c r="D20" s="78" t="s">
        <v>130</v>
      </c>
      <c r="E20" s="78" t="s">
        <v>130</v>
      </c>
      <c r="F20" s="78"/>
      <c r="G20" s="78"/>
      <c r="H20" s="78" t="s">
        <v>130</v>
      </c>
      <c r="I20" s="78"/>
      <c r="J20" s="78"/>
      <c r="K20" s="78"/>
      <c r="L20" s="78" t="s">
        <v>130</v>
      </c>
      <c r="M20" s="78"/>
      <c r="O20" s="78" t="s">
        <v>52</v>
      </c>
      <c r="P20" s="78" t="s">
        <v>130</v>
      </c>
      <c r="Q20" s="78" t="s">
        <v>130</v>
      </c>
      <c r="R20" s="78"/>
      <c r="S20" s="78"/>
      <c r="T20" s="78" t="s">
        <v>130</v>
      </c>
      <c r="U20" s="78"/>
      <c r="V20" s="78"/>
      <c r="W20" s="78"/>
      <c r="X20" s="78" t="s">
        <v>130</v>
      </c>
      <c r="Y20" s="78"/>
      <c r="AB20" s="78" t="s">
        <v>52</v>
      </c>
      <c r="AC20" s="78" t="s">
        <v>130</v>
      </c>
      <c r="AD20" s="78" t="s">
        <v>130</v>
      </c>
      <c r="AE20" s="78"/>
      <c r="AF20" s="78"/>
      <c r="AG20" s="78" t="s">
        <v>130</v>
      </c>
      <c r="AH20" s="78"/>
      <c r="AI20" s="78"/>
      <c r="AJ20" s="78"/>
      <c r="AK20" s="78" t="s">
        <v>130</v>
      </c>
      <c r="AL20" s="78"/>
      <c r="AO20" s="78" t="s">
        <v>52</v>
      </c>
      <c r="AP20" s="78" t="s">
        <v>130</v>
      </c>
      <c r="AQ20" s="78" t="s">
        <v>161</v>
      </c>
      <c r="AR20" s="78" t="s">
        <v>20</v>
      </c>
      <c r="AS20" s="78" t="s">
        <v>20</v>
      </c>
      <c r="AT20" s="78" t="s">
        <v>161</v>
      </c>
      <c r="AU20" s="78" t="s">
        <v>20</v>
      </c>
      <c r="AV20" s="78" t="s">
        <v>20</v>
      </c>
      <c r="AW20" s="78" t="s">
        <v>20</v>
      </c>
      <c r="AX20" s="78" t="s">
        <v>161</v>
      </c>
      <c r="AY20" s="78" t="s">
        <v>20</v>
      </c>
    </row>
    <row r="21" spans="1:51" ht="30" x14ac:dyDescent="0.25">
      <c r="A21" s="75" t="s">
        <v>36</v>
      </c>
      <c r="C21" s="78" t="s">
        <v>36</v>
      </c>
      <c r="D21" s="78" t="s">
        <v>130</v>
      </c>
      <c r="E21" s="78" t="s">
        <v>130</v>
      </c>
      <c r="F21" s="78"/>
      <c r="G21" s="78" t="s">
        <v>130</v>
      </c>
      <c r="H21" s="78" t="s">
        <v>130</v>
      </c>
      <c r="I21" s="78" t="s">
        <v>130</v>
      </c>
      <c r="J21" s="78" t="s">
        <v>133</v>
      </c>
      <c r="K21" s="78" t="s">
        <v>133</v>
      </c>
      <c r="L21" s="78" t="s">
        <v>130</v>
      </c>
      <c r="M21" s="78"/>
      <c r="O21" s="78" t="s">
        <v>36</v>
      </c>
      <c r="P21" s="78" t="s">
        <v>130</v>
      </c>
      <c r="Q21" s="78" t="s">
        <v>130</v>
      </c>
      <c r="R21" s="78"/>
      <c r="S21" s="78" t="s">
        <v>130</v>
      </c>
      <c r="T21" s="78" t="s">
        <v>130</v>
      </c>
      <c r="U21" s="78" t="s">
        <v>130</v>
      </c>
      <c r="V21" s="78" t="s">
        <v>133</v>
      </c>
      <c r="W21" s="78" t="s">
        <v>133</v>
      </c>
      <c r="X21" s="78" t="s">
        <v>130</v>
      </c>
      <c r="Y21" s="78"/>
      <c r="AB21" s="78" t="s">
        <v>36</v>
      </c>
      <c r="AC21" s="78" t="s">
        <v>130</v>
      </c>
      <c r="AD21" s="78" t="s">
        <v>130</v>
      </c>
      <c r="AE21" s="78" t="s">
        <v>130</v>
      </c>
      <c r="AF21" s="78" t="s">
        <v>130</v>
      </c>
      <c r="AG21" s="78" t="s">
        <v>130</v>
      </c>
      <c r="AH21" s="78" t="s">
        <v>130</v>
      </c>
      <c r="AI21" s="78" t="s">
        <v>133</v>
      </c>
      <c r="AJ21" s="78" t="s">
        <v>133</v>
      </c>
      <c r="AK21" s="78" t="s">
        <v>130</v>
      </c>
      <c r="AL21" s="78" t="s">
        <v>130</v>
      </c>
      <c r="AO21" s="78" t="s">
        <v>36</v>
      </c>
      <c r="AP21" s="78" t="s">
        <v>130</v>
      </c>
      <c r="AQ21" s="78" t="s">
        <v>161</v>
      </c>
      <c r="AR21" s="78" t="s">
        <v>161</v>
      </c>
      <c r="AS21" s="78" t="s">
        <v>161</v>
      </c>
      <c r="AT21" s="78" t="s">
        <v>161</v>
      </c>
      <c r="AU21" s="78" t="s">
        <v>161</v>
      </c>
      <c r="AV21" s="78" t="s">
        <v>161</v>
      </c>
      <c r="AW21" s="78" t="s">
        <v>161</v>
      </c>
      <c r="AX21" s="78" t="s">
        <v>161</v>
      </c>
      <c r="AY21" s="78" t="s">
        <v>161</v>
      </c>
    </row>
    <row r="22" spans="1:51" ht="45" x14ac:dyDescent="0.25">
      <c r="A22" s="75" t="s">
        <v>45</v>
      </c>
      <c r="C22" s="78" t="s">
        <v>45</v>
      </c>
      <c r="D22" s="78" t="s">
        <v>130</v>
      </c>
      <c r="E22" s="78" t="s">
        <v>130</v>
      </c>
      <c r="F22" s="78"/>
      <c r="G22" s="78" t="s">
        <v>130</v>
      </c>
      <c r="H22" s="78" t="s">
        <v>130</v>
      </c>
      <c r="I22" s="78" t="s">
        <v>130</v>
      </c>
      <c r="J22" s="78"/>
      <c r="K22" s="78" t="s">
        <v>130</v>
      </c>
      <c r="L22" s="78" t="s">
        <v>130</v>
      </c>
      <c r="M22" s="78"/>
      <c r="O22" s="78" t="s">
        <v>45</v>
      </c>
      <c r="P22" s="78" t="s">
        <v>130</v>
      </c>
      <c r="Q22" s="78" t="s">
        <v>130</v>
      </c>
      <c r="R22" s="78"/>
      <c r="S22" s="78" t="s">
        <v>130</v>
      </c>
      <c r="T22" s="78" t="s">
        <v>130</v>
      </c>
      <c r="U22" s="78" t="s">
        <v>130</v>
      </c>
      <c r="V22" s="78"/>
      <c r="W22" s="78" t="s">
        <v>130</v>
      </c>
      <c r="X22" s="78" t="s">
        <v>130</v>
      </c>
      <c r="Y22" s="78"/>
      <c r="AB22" s="78" t="s">
        <v>45</v>
      </c>
      <c r="AC22" s="78" t="s">
        <v>130</v>
      </c>
      <c r="AD22" s="78" t="s">
        <v>130</v>
      </c>
      <c r="AE22" s="78"/>
      <c r="AF22" s="78" t="s">
        <v>130</v>
      </c>
      <c r="AG22" s="78" t="s">
        <v>130</v>
      </c>
      <c r="AH22" s="78" t="s">
        <v>130</v>
      </c>
      <c r="AI22" s="78"/>
      <c r="AJ22" s="78" t="s">
        <v>130</v>
      </c>
      <c r="AK22" s="78" t="s">
        <v>130</v>
      </c>
      <c r="AL22" s="78"/>
      <c r="AO22" s="78" t="s">
        <v>45</v>
      </c>
      <c r="AP22" s="78" t="s">
        <v>130</v>
      </c>
      <c r="AQ22" s="78" t="s">
        <v>161</v>
      </c>
      <c r="AR22" s="78" t="s">
        <v>20</v>
      </c>
      <c r="AS22" s="78" t="s">
        <v>161</v>
      </c>
      <c r="AT22" s="78" t="s">
        <v>161</v>
      </c>
      <c r="AU22" s="78" t="s">
        <v>135</v>
      </c>
      <c r="AV22" s="78" t="s">
        <v>20</v>
      </c>
      <c r="AW22" s="78" t="s">
        <v>20</v>
      </c>
      <c r="AX22" s="78" t="s">
        <v>161</v>
      </c>
      <c r="AY22" s="78" t="s">
        <v>20</v>
      </c>
    </row>
    <row r="23" spans="1:51" ht="60" x14ac:dyDescent="0.25">
      <c r="A23" s="75" t="s">
        <v>42</v>
      </c>
      <c r="C23" s="78" t="s">
        <v>42</v>
      </c>
      <c r="D23" s="78" t="s">
        <v>130</v>
      </c>
      <c r="E23" s="78" t="s">
        <v>130</v>
      </c>
      <c r="F23" s="78" t="s">
        <v>130</v>
      </c>
      <c r="G23" s="78"/>
      <c r="H23" s="78" t="s">
        <v>130</v>
      </c>
      <c r="I23" s="78" t="s">
        <v>130</v>
      </c>
      <c r="J23" s="78" t="s">
        <v>132</v>
      </c>
      <c r="K23" s="78" t="s">
        <v>132</v>
      </c>
      <c r="L23" s="78" t="s">
        <v>133</v>
      </c>
      <c r="M23" s="78"/>
      <c r="O23" s="78" t="s">
        <v>42</v>
      </c>
      <c r="P23" s="78" t="s">
        <v>130</v>
      </c>
      <c r="Q23" s="78" t="s">
        <v>130</v>
      </c>
      <c r="R23" s="78" t="s">
        <v>130</v>
      </c>
      <c r="S23" s="78"/>
      <c r="T23" s="78" t="s">
        <v>130</v>
      </c>
      <c r="U23" s="78" t="s">
        <v>130</v>
      </c>
      <c r="V23" s="78" t="s">
        <v>132</v>
      </c>
      <c r="W23" s="78" t="s">
        <v>132</v>
      </c>
      <c r="X23" s="78" t="s">
        <v>130</v>
      </c>
      <c r="Y23" s="78" t="s">
        <v>134</v>
      </c>
      <c r="AB23" s="78" t="s">
        <v>42</v>
      </c>
      <c r="AC23" s="78" t="s">
        <v>130</v>
      </c>
      <c r="AD23" s="78" t="s">
        <v>130</v>
      </c>
      <c r="AE23" s="78" t="s">
        <v>130</v>
      </c>
      <c r="AF23" s="78"/>
      <c r="AG23" s="78" t="s">
        <v>130</v>
      </c>
      <c r="AH23" s="78" t="s">
        <v>130</v>
      </c>
      <c r="AI23" s="78" t="s">
        <v>132</v>
      </c>
      <c r="AJ23" s="78" t="s">
        <v>132</v>
      </c>
      <c r="AK23" s="78" t="s">
        <v>130</v>
      </c>
      <c r="AL23" s="78" t="s">
        <v>134</v>
      </c>
      <c r="AO23" s="78" t="s">
        <v>42</v>
      </c>
      <c r="AP23" s="78" t="s">
        <v>130</v>
      </c>
      <c r="AQ23" s="78" t="s">
        <v>161</v>
      </c>
      <c r="AR23" s="78" t="s">
        <v>161</v>
      </c>
      <c r="AS23" s="78" t="s">
        <v>20</v>
      </c>
      <c r="AT23" s="78" t="s">
        <v>161</v>
      </c>
      <c r="AU23" s="78" t="s">
        <v>161</v>
      </c>
      <c r="AV23" s="78" t="s">
        <v>132</v>
      </c>
      <c r="AW23" s="78" t="s">
        <v>132</v>
      </c>
      <c r="AX23" s="78" t="s">
        <v>161</v>
      </c>
      <c r="AY23" s="78" t="s">
        <v>134</v>
      </c>
    </row>
    <row r="24" spans="1:51" ht="60" x14ac:dyDescent="0.25">
      <c r="A24" s="75" t="s">
        <v>31</v>
      </c>
      <c r="C24" s="78" t="s">
        <v>31</v>
      </c>
      <c r="D24" s="78" t="s">
        <v>130</v>
      </c>
      <c r="E24" s="78" t="s">
        <v>130</v>
      </c>
      <c r="F24" s="78" t="s">
        <v>130</v>
      </c>
      <c r="G24" s="78"/>
      <c r="H24" s="78"/>
      <c r="I24" s="78"/>
      <c r="J24" s="78" t="s">
        <v>132</v>
      </c>
      <c r="K24" s="78" t="s">
        <v>132</v>
      </c>
      <c r="L24" s="78"/>
      <c r="M24" s="78"/>
      <c r="O24" s="78" t="s">
        <v>31</v>
      </c>
      <c r="P24" s="78" t="s">
        <v>130</v>
      </c>
      <c r="Q24" s="78" t="s">
        <v>130</v>
      </c>
      <c r="R24" s="78" t="s">
        <v>130</v>
      </c>
      <c r="S24" s="78"/>
      <c r="T24" s="78"/>
      <c r="U24" s="78"/>
      <c r="V24" s="78" t="s">
        <v>132</v>
      </c>
      <c r="W24" s="78" t="s">
        <v>132</v>
      </c>
      <c r="X24" s="78"/>
      <c r="Y24" s="78"/>
      <c r="AB24" s="78" t="s">
        <v>31</v>
      </c>
      <c r="AC24" s="78" t="s">
        <v>130</v>
      </c>
      <c r="AD24" s="78" t="s">
        <v>130</v>
      </c>
      <c r="AE24" s="78" t="s">
        <v>130</v>
      </c>
      <c r="AF24" s="78"/>
      <c r="AG24" s="78"/>
      <c r="AH24" s="78"/>
      <c r="AI24" s="78" t="s">
        <v>132</v>
      </c>
      <c r="AJ24" s="78" t="s">
        <v>132</v>
      </c>
      <c r="AK24" s="78"/>
      <c r="AL24" s="78"/>
      <c r="AO24" s="78" t="s">
        <v>31</v>
      </c>
      <c r="AP24" s="78" t="s">
        <v>130</v>
      </c>
      <c r="AQ24" s="78" t="s">
        <v>161</v>
      </c>
      <c r="AR24" s="78" t="s">
        <v>161</v>
      </c>
      <c r="AS24" s="78" t="s">
        <v>20</v>
      </c>
      <c r="AT24" s="78" t="s">
        <v>20</v>
      </c>
      <c r="AU24" s="78" t="s">
        <v>20</v>
      </c>
      <c r="AV24" s="78" t="s">
        <v>132</v>
      </c>
      <c r="AW24" s="78" t="s">
        <v>132</v>
      </c>
      <c r="AX24" s="78" t="s">
        <v>161</v>
      </c>
      <c r="AY24" s="78" t="s">
        <v>20</v>
      </c>
    </row>
    <row r="25" spans="1:51" ht="60" x14ac:dyDescent="0.25">
      <c r="A25" s="75" t="s">
        <v>49</v>
      </c>
      <c r="C25" s="78" t="s">
        <v>49</v>
      </c>
      <c r="D25" s="78" t="s">
        <v>130</v>
      </c>
      <c r="E25" s="78" t="s">
        <v>132</v>
      </c>
      <c r="F25" s="78" t="s">
        <v>132</v>
      </c>
      <c r="G25" s="78"/>
      <c r="H25" s="78" t="s">
        <v>132</v>
      </c>
      <c r="I25" s="78"/>
      <c r="J25" s="78"/>
      <c r="K25" s="78"/>
      <c r="L25" s="78"/>
      <c r="M25" s="78"/>
      <c r="O25" s="78" t="s">
        <v>49</v>
      </c>
      <c r="P25" s="78" t="s">
        <v>130</v>
      </c>
      <c r="Q25" s="78"/>
      <c r="R25" s="78"/>
      <c r="S25" s="78"/>
      <c r="T25" s="78"/>
      <c r="U25" s="78"/>
      <c r="V25" s="78"/>
      <c r="W25" s="78"/>
      <c r="X25" s="78"/>
      <c r="Y25" s="78"/>
      <c r="AB25" s="78" t="s">
        <v>49</v>
      </c>
      <c r="AC25" s="78" t="s">
        <v>130</v>
      </c>
      <c r="AD25" s="78"/>
      <c r="AE25" s="78"/>
      <c r="AF25" s="78"/>
      <c r="AG25" s="78"/>
      <c r="AH25" s="78"/>
      <c r="AI25" s="78"/>
      <c r="AJ25" s="78"/>
      <c r="AK25" s="78"/>
      <c r="AL25" s="78"/>
      <c r="AO25" s="78" t="s">
        <v>49</v>
      </c>
      <c r="AP25" s="78" t="s">
        <v>130</v>
      </c>
      <c r="AQ25" s="78" t="s">
        <v>20</v>
      </c>
      <c r="AR25" s="78" t="s">
        <v>20</v>
      </c>
      <c r="AS25" s="78" t="s">
        <v>20</v>
      </c>
      <c r="AT25" s="78" t="s">
        <v>20</v>
      </c>
      <c r="AU25" s="78" t="s">
        <v>20</v>
      </c>
      <c r="AV25" s="78" t="s">
        <v>20</v>
      </c>
      <c r="AW25" s="78" t="s">
        <v>20</v>
      </c>
      <c r="AX25" s="78" t="s">
        <v>20</v>
      </c>
      <c r="AY25" s="78" t="s">
        <v>20</v>
      </c>
    </row>
    <row r="26" spans="1:51" ht="45" x14ac:dyDescent="0.25">
      <c r="A26" s="75" t="s">
        <v>46</v>
      </c>
      <c r="C26" s="78" t="s">
        <v>46</v>
      </c>
      <c r="D26" s="78" t="s">
        <v>130</v>
      </c>
      <c r="E26" s="78" t="s">
        <v>130</v>
      </c>
      <c r="F26" s="78" t="s">
        <v>130</v>
      </c>
      <c r="G26" s="78" t="s">
        <v>130</v>
      </c>
      <c r="H26" s="78" t="s">
        <v>130</v>
      </c>
      <c r="I26" s="78" t="s">
        <v>130</v>
      </c>
      <c r="J26" s="78" t="s">
        <v>131</v>
      </c>
      <c r="K26" s="78" t="s">
        <v>130</v>
      </c>
      <c r="L26" s="78" t="s">
        <v>130</v>
      </c>
      <c r="M26" s="78" t="s">
        <v>130</v>
      </c>
      <c r="O26" s="78" t="s">
        <v>46</v>
      </c>
      <c r="P26" s="78" t="s">
        <v>130</v>
      </c>
      <c r="Q26" s="78" t="s">
        <v>130</v>
      </c>
      <c r="R26" s="78" t="s">
        <v>130</v>
      </c>
      <c r="S26" s="78"/>
      <c r="T26" s="78" t="s">
        <v>130</v>
      </c>
      <c r="U26" s="78"/>
      <c r="V26" s="78" t="s">
        <v>131</v>
      </c>
      <c r="W26" s="78" t="s">
        <v>130</v>
      </c>
      <c r="X26" s="78" t="s">
        <v>130</v>
      </c>
      <c r="Y26" s="78" t="s">
        <v>130</v>
      </c>
      <c r="AB26" s="78" t="s">
        <v>46</v>
      </c>
      <c r="AC26" s="78" t="s">
        <v>130</v>
      </c>
      <c r="AD26" s="78" t="s">
        <v>130</v>
      </c>
      <c r="AE26" s="78" t="s">
        <v>130</v>
      </c>
      <c r="AF26" s="78"/>
      <c r="AG26" s="78" t="s">
        <v>130</v>
      </c>
      <c r="AH26" s="78"/>
      <c r="AI26" s="78" t="s">
        <v>131</v>
      </c>
      <c r="AJ26" s="78" t="s">
        <v>130</v>
      </c>
      <c r="AK26" s="78" t="s">
        <v>130</v>
      </c>
      <c r="AL26" s="78" t="s">
        <v>130</v>
      </c>
      <c r="AO26" s="78" t="s">
        <v>46</v>
      </c>
      <c r="AP26" s="78" t="s">
        <v>130</v>
      </c>
      <c r="AQ26" s="78" t="s">
        <v>161</v>
      </c>
      <c r="AR26" s="78" t="s">
        <v>161</v>
      </c>
      <c r="AS26" s="78" t="s">
        <v>161</v>
      </c>
      <c r="AT26" s="78" t="s">
        <v>161</v>
      </c>
      <c r="AU26" s="78" t="s">
        <v>161</v>
      </c>
      <c r="AV26" s="78" t="s">
        <v>131</v>
      </c>
      <c r="AW26" s="78" t="s">
        <v>131</v>
      </c>
      <c r="AX26" s="78" t="s">
        <v>161</v>
      </c>
      <c r="AY26" s="78" t="s">
        <v>20</v>
      </c>
    </row>
    <row r="27" spans="1:51" ht="30" x14ac:dyDescent="0.25">
      <c r="A27" s="75" t="s">
        <v>81</v>
      </c>
      <c r="C27" s="78" t="s">
        <v>81</v>
      </c>
      <c r="D27" s="78" t="s">
        <v>130</v>
      </c>
      <c r="E27" s="78" t="s">
        <v>130</v>
      </c>
      <c r="F27" s="78" t="s">
        <v>130</v>
      </c>
      <c r="G27" s="78" t="s">
        <v>130</v>
      </c>
      <c r="H27" s="78" t="s">
        <v>130</v>
      </c>
      <c r="I27" s="78" t="s">
        <v>130</v>
      </c>
      <c r="J27" s="78" t="s">
        <v>130</v>
      </c>
      <c r="K27" s="78" t="s">
        <v>130</v>
      </c>
      <c r="L27" s="78" t="s">
        <v>134</v>
      </c>
      <c r="M27" s="78"/>
      <c r="O27" s="78" t="s">
        <v>81</v>
      </c>
      <c r="P27" s="78" t="s">
        <v>130</v>
      </c>
      <c r="Q27" s="78" t="s">
        <v>130</v>
      </c>
      <c r="R27" s="78" t="s">
        <v>130</v>
      </c>
      <c r="S27" s="78" t="s">
        <v>130</v>
      </c>
      <c r="T27" s="78" t="s">
        <v>130</v>
      </c>
      <c r="U27" s="78" t="s">
        <v>130</v>
      </c>
      <c r="V27" s="78" t="s">
        <v>130</v>
      </c>
      <c r="W27" s="78" t="s">
        <v>130</v>
      </c>
      <c r="X27" s="78" t="s">
        <v>134</v>
      </c>
      <c r="Y27" s="78"/>
      <c r="AB27" s="78" t="s">
        <v>81</v>
      </c>
      <c r="AC27" s="78" t="s">
        <v>130</v>
      </c>
      <c r="AD27" s="78" t="s">
        <v>130</v>
      </c>
      <c r="AE27" s="78" t="s">
        <v>130</v>
      </c>
      <c r="AF27" s="78" t="s">
        <v>130</v>
      </c>
      <c r="AG27" s="78" t="s">
        <v>130</v>
      </c>
      <c r="AH27" s="78" t="s">
        <v>130</v>
      </c>
      <c r="AI27" s="78" t="s">
        <v>130</v>
      </c>
      <c r="AJ27" s="78" t="s">
        <v>130</v>
      </c>
      <c r="AK27" s="78" t="s">
        <v>134</v>
      </c>
      <c r="AL27" s="78"/>
      <c r="AO27" s="78" t="s">
        <v>81</v>
      </c>
      <c r="AP27" s="78" t="s">
        <v>20</v>
      </c>
      <c r="AQ27" s="78" t="s">
        <v>161</v>
      </c>
      <c r="AR27" s="78" t="s">
        <v>20</v>
      </c>
      <c r="AS27" s="78" t="s">
        <v>161</v>
      </c>
      <c r="AT27" s="78" t="s">
        <v>161</v>
      </c>
      <c r="AU27" s="78" t="s">
        <v>161</v>
      </c>
      <c r="AV27" s="78" t="s">
        <v>161</v>
      </c>
      <c r="AW27" s="78" t="s">
        <v>20</v>
      </c>
      <c r="AX27" s="78" t="s">
        <v>134</v>
      </c>
      <c r="AY27" s="78" t="s">
        <v>161</v>
      </c>
    </row>
    <row r="28" spans="1:51" ht="45" x14ac:dyDescent="0.25">
      <c r="A28" s="75" t="s">
        <v>55</v>
      </c>
      <c r="C28" s="78" t="s">
        <v>126</v>
      </c>
      <c r="D28" s="78" t="s">
        <v>130</v>
      </c>
      <c r="E28" s="78" t="s">
        <v>130</v>
      </c>
      <c r="F28" s="78"/>
      <c r="G28" s="78"/>
      <c r="H28" s="78" t="s">
        <v>130</v>
      </c>
      <c r="I28" s="78" t="s">
        <v>130</v>
      </c>
      <c r="J28" s="78"/>
      <c r="K28" s="78" t="s">
        <v>134</v>
      </c>
      <c r="L28" s="78"/>
      <c r="M28" s="78"/>
      <c r="O28" s="78" t="s">
        <v>126</v>
      </c>
      <c r="P28" s="78" t="s">
        <v>130</v>
      </c>
      <c r="Q28" s="78" t="s">
        <v>130</v>
      </c>
      <c r="R28" s="78"/>
      <c r="S28" s="78" t="s">
        <v>130</v>
      </c>
      <c r="T28" s="78" t="s">
        <v>130</v>
      </c>
      <c r="U28" s="78" t="s">
        <v>130</v>
      </c>
      <c r="V28" s="78"/>
      <c r="W28" s="78"/>
      <c r="X28" s="78"/>
      <c r="Y28" s="78"/>
      <c r="AB28" s="78" t="s">
        <v>126</v>
      </c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O28" s="78" t="s">
        <v>126</v>
      </c>
      <c r="AP28" s="78" t="s">
        <v>130</v>
      </c>
      <c r="AQ28" s="78" t="s">
        <v>161</v>
      </c>
      <c r="AR28" s="78" t="s">
        <v>20</v>
      </c>
      <c r="AS28" s="78" t="s">
        <v>131</v>
      </c>
      <c r="AT28" s="78" t="s">
        <v>20</v>
      </c>
      <c r="AU28" s="78" t="s">
        <v>161</v>
      </c>
      <c r="AV28" s="78" t="s">
        <v>20</v>
      </c>
      <c r="AW28" s="78" t="s">
        <v>20</v>
      </c>
      <c r="AX28" s="78" t="s">
        <v>161</v>
      </c>
      <c r="AY28" s="78" t="s">
        <v>20</v>
      </c>
    </row>
    <row r="29" spans="1:51" ht="60" x14ac:dyDescent="0.25">
      <c r="A29" s="75" t="s">
        <v>50</v>
      </c>
      <c r="C29" s="78" t="s">
        <v>50</v>
      </c>
      <c r="D29" s="78" t="s">
        <v>131</v>
      </c>
      <c r="E29" s="78" t="s">
        <v>131</v>
      </c>
      <c r="F29" s="78" t="s">
        <v>132</v>
      </c>
      <c r="G29" s="78" t="s">
        <v>132</v>
      </c>
      <c r="H29" s="78" t="s">
        <v>131</v>
      </c>
      <c r="I29" s="78" t="s">
        <v>131</v>
      </c>
      <c r="J29" s="78" t="s">
        <v>132</v>
      </c>
      <c r="K29" s="78" t="s">
        <v>132</v>
      </c>
      <c r="L29" s="78" t="s">
        <v>134</v>
      </c>
      <c r="M29" s="78" t="s">
        <v>134</v>
      </c>
      <c r="O29" s="78" t="s">
        <v>50</v>
      </c>
      <c r="P29" s="78" t="s">
        <v>131</v>
      </c>
      <c r="Q29" s="78" t="s">
        <v>131</v>
      </c>
      <c r="R29" s="78" t="s">
        <v>132</v>
      </c>
      <c r="S29" s="78" t="s">
        <v>132</v>
      </c>
      <c r="T29" s="78" t="s">
        <v>131</v>
      </c>
      <c r="U29" s="78" t="s">
        <v>131</v>
      </c>
      <c r="V29" s="78" t="s">
        <v>132</v>
      </c>
      <c r="W29" s="78" t="s">
        <v>132</v>
      </c>
      <c r="X29" s="78" t="s">
        <v>134</v>
      </c>
      <c r="Y29" s="78" t="s">
        <v>134</v>
      </c>
      <c r="AB29" s="78" t="s">
        <v>50</v>
      </c>
      <c r="AC29" s="78" t="s">
        <v>131</v>
      </c>
      <c r="AD29" s="78" t="s">
        <v>131</v>
      </c>
      <c r="AE29" s="78" t="s">
        <v>132</v>
      </c>
      <c r="AF29" s="78" t="s">
        <v>132</v>
      </c>
      <c r="AG29" s="78" t="s">
        <v>132</v>
      </c>
      <c r="AH29" s="78" t="s">
        <v>132</v>
      </c>
      <c r="AI29" s="78" t="s">
        <v>132</v>
      </c>
      <c r="AJ29" s="78" t="s">
        <v>132</v>
      </c>
      <c r="AK29" s="78" t="s">
        <v>134</v>
      </c>
      <c r="AL29" s="78" t="s">
        <v>132</v>
      </c>
      <c r="AO29" s="78" t="s">
        <v>50</v>
      </c>
      <c r="AP29" s="78" t="s">
        <v>131</v>
      </c>
      <c r="AQ29" s="78" t="s">
        <v>20</v>
      </c>
      <c r="AR29" s="78" t="s">
        <v>161</v>
      </c>
      <c r="AS29" s="78" t="s">
        <v>20</v>
      </c>
      <c r="AT29" s="78" t="s">
        <v>20</v>
      </c>
      <c r="AU29" s="78" t="s">
        <v>161</v>
      </c>
      <c r="AV29" s="78" t="s">
        <v>134</v>
      </c>
      <c r="AW29" s="78" t="s">
        <v>163</v>
      </c>
      <c r="AX29" s="78" t="s">
        <v>134</v>
      </c>
      <c r="AY29" s="78" t="s">
        <v>134</v>
      </c>
    </row>
    <row r="30" spans="1:51" ht="30" x14ac:dyDescent="0.25">
      <c r="A30" s="75" t="s">
        <v>57</v>
      </c>
      <c r="C30" s="78" t="s">
        <v>120</v>
      </c>
      <c r="D30" s="78" t="s">
        <v>130</v>
      </c>
      <c r="E30" s="78"/>
      <c r="F30" s="78"/>
      <c r="G30" s="78"/>
      <c r="H30" s="78"/>
      <c r="I30" s="78"/>
      <c r="J30" s="78"/>
      <c r="K30" s="78"/>
      <c r="L30" s="78"/>
      <c r="M30" s="78"/>
      <c r="O30" s="78" t="s">
        <v>120</v>
      </c>
      <c r="P30" s="78" t="s">
        <v>130</v>
      </c>
      <c r="Q30" s="78"/>
      <c r="R30" s="78"/>
      <c r="S30" s="78"/>
      <c r="T30" s="78"/>
      <c r="U30" s="78"/>
      <c r="V30" s="78"/>
      <c r="W30" s="78"/>
      <c r="X30" s="78"/>
      <c r="Y30" s="78"/>
      <c r="AB30" s="78" t="s">
        <v>120</v>
      </c>
      <c r="AC30" s="78" t="s">
        <v>130</v>
      </c>
      <c r="AD30" s="78"/>
      <c r="AE30" s="78"/>
      <c r="AF30" s="78"/>
      <c r="AG30" s="78"/>
      <c r="AH30" s="78"/>
      <c r="AI30" s="78"/>
      <c r="AJ30" s="78"/>
      <c r="AK30" s="78"/>
      <c r="AL30" s="78"/>
      <c r="AO30" s="78" t="s">
        <v>120</v>
      </c>
      <c r="AP30" s="78" t="s">
        <v>130</v>
      </c>
      <c r="AQ30" s="78" t="s">
        <v>20</v>
      </c>
      <c r="AR30" s="78" t="s">
        <v>20</v>
      </c>
      <c r="AS30" s="78" t="s">
        <v>20</v>
      </c>
      <c r="AT30" s="78" t="s">
        <v>20</v>
      </c>
      <c r="AU30" s="78" t="s">
        <v>20</v>
      </c>
      <c r="AV30" s="78" t="s">
        <v>20</v>
      </c>
      <c r="AW30" s="78" t="s">
        <v>20</v>
      </c>
      <c r="AX30" s="78" t="s">
        <v>20</v>
      </c>
      <c r="AY30" s="78" t="s">
        <v>20</v>
      </c>
    </row>
    <row r="31" spans="1:51" ht="60" x14ac:dyDescent="0.25">
      <c r="A31" s="75" t="s">
        <v>29</v>
      </c>
      <c r="C31" s="78" t="s">
        <v>29</v>
      </c>
      <c r="D31" s="78" t="s">
        <v>132</v>
      </c>
      <c r="E31" s="78"/>
      <c r="F31" s="78"/>
      <c r="G31" s="78"/>
      <c r="H31" s="78"/>
      <c r="I31" s="78"/>
      <c r="J31" s="78"/>
      <c r="K31" s="78"/>
      <c r="L31" s="78" t="s">
        <v>132</v>
      </c>
      <c r="M31" s="78"/>
      <c r="O31" s="78" t="s">
        <v>29</v>
      </c>
      <c r="P31" s="78" t="s">
        <v>132</v>
      </c>
      <c r="Q31" s="78"/>
      <c r="R31" s="78"/>
      <c r="S31" s="78"/>
      <c r="T31" s="78"/>
      <c r="U31" s="78"/>
      <c r="V31" s="78"/>
      <c r="W31" s="78"/>
      <c r="X31" s="78" t="s">
        <v>132</v>
      </c>
      <c r="Y31" s="78"/>
      <c r="AB31" s="78" t="s">
        <v>29</v>
      </c>
      <c r="AC31" s="78" t="s">
        <v>132</v>
      </c>
      <c r="AD31" s="78"/>
      <c r="AE31" s="78"/>
      <c r="AF31" s="78"/>
      <c r="AG31" s="78"/>
      <c r="AH31" s="78"/>
      <c r="AI31" s="78"/>
      <c r="AJ31" s="78"/>
      <c r="AK31" s="78" t="s">
        <v>132</v>
      </c>
      <c r="AL31" s="78"/>
      <c r="AO31" s="78" t="s">
        <v>29</v>
      </c>
      <c r="AP31" s="78" t="s">
        <v>132</v>
      </c>
      <c r="AQ31" s="78" t="s">
        <v>135</v>
      </c>
      <c r="AR31" s="78" t="s">
        <v>20</v>
      </c>
      <c r="AS31" s="78" t="s">
        <v>20</v>
      </c>
      <c r="AT31" s="78" t="s">
        <v>135</v>
      </c>
      <c r="AU31" s="78" t="s">
        <v>20</v>
      </c>
      <c r="AV31" s="78" t="s">
        <v>20</v>
      </c>
      <c r="AW31" s="78" t="s">
        <v>20</v>
      </c>
      <c r="AX31" s="78" t="s">
        <v>132</v>
      </c>
      <c r="AY31" s="78" t="s">
        <v>20</v>
      </c>
    </row>
    <row r="32" spans="1:51" x14ac:dyDescent="0.25">
      <c r="A32" s="75" t="s">
        <v>61</v>
      </c>
      <c r="C32" s="78" t="s">
        <v>61</v>
      </c>
      <c r="D32" s="78" t="s">
        <v>133</v>
      </c>
      <c r="E32" s="78" t="s">
        <v>133</v>
      </c>
      <c r="F32" s="78" t="s">
        <v>133</v>
      </c>
      <c r="G32" s="78" t="s">
        <v>133</v>
      </c>
      <c r="H32" s="78" t="s">
        <v>133</v>
      </c>
      <c r="I32" s="78" t="s">
        <v>133</v>
      </c>
      <c r="J32" s="78" t="s">
        <v>133</v>
      </c>
      <c r="K32" s="78" t="s">
        <v>133</v>
      </c>
      <c r="L32" s="78" t="s">
        <v>133</v>
      </c>
      <c r="M32" s="78" t="s">
        <v>133</v>
      </c>
      <c r="O32" s="78" t="s">
        <v>61</v>
      </c>
      <c r="P32" s="78" t="s">
        <v>133</v>
      </c>
      <c r="Q32" s="78" t="s">
        <v>133</v>
      </c>
      <c r="R32" s="78" t="s">
        <v>133</v>
      </c>
      <c r="S32" s="78" t="s">
        <v>133</v>
      </c>
      <c r="T32" s="78" t="s">
        <v>133</v>
      </c>
      <c r="U32" s="78" t="s">
        <v>133</v>
      </c>
      <c r="V32" s="78" t="s">
        <v>133</v>
      </c>
      <c r="W32" s="78" t="s">
        <v>133</v>
      </c>
      <c r="X32" s="78" t="s">
        <v>133</v>
      </c>
      <c r="Y32" s="78" t="s">
        <v>133</v>
      </c>
      <c r="AB32" s="78" t="s">
        <v>61</v>
      </c>
      <c r="AC32" s="78" t="s">
        <v>133</v>
      </c>
      <c r="AD32" s="78" t="s">
        <v>133</v>
      </c>
      <c r="AE32" s="78" t="s">
        <v>133</v>
      </c>
      <c r="AF32" s="78" t="s">
        <v>133</v>
      </c>
      <c r="AG32" s="78" t="s">
        <v>133</v>
      </c>
      <c r="AH32" s="78" t="s">
        <v>133</v>
      </c>
      <c r="AI32" s="78" t="s">
        <v>133</v>
      </c>
      <c r="AJ32" s="78" t="s">
        <v>133</v>
      </c>
      <c r="AK32" s="78" t="s">
        <v>133</v>
      </c>
      <c r="AL32" s="78" t="s">
        <v>133</v>
      </c>
      <c r="AO32" s="78" t="s">
        <v>61</v>
      </c>
      <c r="AP32" s="78" t="s">
        <v>133</v>
      </c>
      <c r="AQ32" s="78" t="s">
        <v>133</v>
      </c>
      <c r="AR32" s="78" t="s">
        <v>133</v>
      </c>
      <c r="AS32" s="78" t="s">
        <v>133</v>
      </c>
      <c r="AT32" s="78" t="s">
        <v>133</v>
      </c>
      <c r="AU32" s="78" t="s">
        <v>133</v>
      </c>
      <c r="AV32" s="78" t="s">
        <v>133</v>
      </c>
      <c r="AW32" s="78" t="s">
        <v>133</v>
      </c>
      <c r="AX32" s="78" t="s">
        <v>133</v>
      </c>
      <c r="AY32" s="78" t="s">
        <v>133</v>
      </c>
    </row>
    <row r="33" spans="1:51" ht="45" x14ac:dyDescent="0.25">
      <c r="A33" s="75" t="s">
        <v>38</v>
      </c>
      <c r="C33" s="78" t="s">
        <v>38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O33" s="78" t="s">
        <v>38</v>
      </c>
      <c r="P33" s="78" t="s">
        <v>131</v>
      </c>
      <c r="Q33" s="78" t="s">
        <v>131</v>
      </c>
      <c r="R33" s="78" t="s">
        <v>131</v>
      </c>
      <c r="S33" s="78"/>
      <c r="T33" s="78" t="s">
        <v>131</v>
      </c>
      <c r="U33" s="78" t="s">
        <v>131</v>
      </c>
      <c r="V33" s="78" t="s">
        <v>131</v>
      </c>
      <c r="W33" s="78" t="s">
        <v>132</v>
      </c>
      <c r="X33" s="78" t="s">
        <v>131</v>
      </c>
      <c r="Y33" s="78" t="s">
        <v>132</v>
      </c>
      <c r="AB33" s="78" t="s">
        <v>38</v>
      </c>
      <c r="AC33" s="78" t="s">
        <v>131</v>
      </c>
      <c r="AD33" s="78" t="s">
        <v>131</v>
      </c>
      <c r="AE33" s="78" t="s">
        <v>131</v>
      </c>
      <c r="AF33" s="78"/>
      <c r="AG33" s="78" t="s">
        <v>131</v>
      </c>
      <c r="AH33" s="78" t="s">
        <v>131</v>
      </c>
      <c r="AI33" s="78" t="s">
        <v>131</v>
      </c>
      <c r="AJ33" s="78" t="s">
        <v>132</v>
      </c>
      <c r="AK33" s="78" t="s">
        <v>131</v>
      </c>
      <c r="AL33" s="78" t="s">
        <v>132</v>
      </c>
      <c r="AO33" s="78" t="s">
        <v>38</v>
      </c>
      <c r="AP33" s="78" t="s">
        <v>131</v>
      </c>
      <c r="AQ33" s="78" t="s">
        <v>131</v>
      </c>
      <c r="AR33" s="78" t="s">
        <v>131</v>
      </c>
      <c r="AS33" s="78" t="s">
        <v>20</v>
      </c>
      <c r="AT33" s="78" t="s">
        <v>131</v>
      </c>
      <c r="AU33" s="78" t="s">
        <v>131</v>
      </c>
      <c r="AV33" s="78" t="s">
        <v>131</v>
      </c>
      <c r="AW33" s="78" t="s">
        <v>132</v>
      </c>
      <c r="AX33" s="78" t="s">
        <v>131</v>
      </c>
      <c r="AY33" s="78" t="s">
        <v>132</v>
      </c>
    </row>
    <row r="34" spans="1:51" ht="60" x14ac:dyDescent="0.25">
      <c r="A34" s="75" t="s">
        <v>27</v>
      </c>
      <c r="C34" s="78" t="s">
        <v>27</v>
      </c>
      <c r="D34" s="78" t="s">
        <v>130</v>
      </c>
      <c r="E34" s="78" t="s">
        <v>132</v>
      </c>
      <c r="F34" s="78" t="s">
        <v>132</v>
      </c>
      <c r="G34" s="78"/>
      <c r="H34" s="78"/>
      <c r="I34" s="78" t="s">
        <v>132</v>
      </c>
      <c r="J34" s="78"/>
      <c r="K34" s="78" t="s">
        <v>132</v>
      </c>
      <c r="L34" s="78" t="s">
        <v>130</v>
      </c>
      <c r="M34" s="78"/>
      <c r="O34" s="78" t="s">
        <v>27</v>
      </c>
      <c r="P34" s="78" t="s">
        <v>130</v>
      </c>
      <c r="Q34" s="78" t="s">
        <v>132</v>
      </c>
      <c r="R34" s="78" t="s">
        <v>132</v>
      </c>
      <c r="S34" s="78"/>
      <c r="T34" s="78"/>
      <c r="U34" s="78" t="s">
        <v>132</v>
      </c>
      <c r="V34" s="78"/>
      <c r="W34" s="78" t="s">
        <v>132</v>
      </c>
      <c r="X34" s="78"/>
      <c r="Y34" s="78"/>
      <c r="AB34" s="78" t="s">
        <v>27</v>
      </c>
      <c r="AC34" s="78" t="s">
        <v>130</v>
      </c>
      <c r="AD34" s="78" t="s">
        <v>132</v>
      </c>
      <c r="AE34" s="78" t="s">
        <v>132</v>
      </c>
      <c r="AF34" s="78"/>
      <c r="AG34" s="78"/>
      <c r="AH34" s="78" t="s">
        <v>132</v>
      </c>
      <c r="AI34" s="78"/>
      <c r="AJ34" s="78" t="s">
        <v>132</v>
      </c>
      <c r="AK34" s="78"/>
      <c r="AL34" s="78"/>
      <c r="AO34" s="78" t="s">
        <v>27</v>
      </c>
      <c r="AP34" s="78" t="s">
        <v>130</v>
      </c>
      <c r="AQ34" s="78" t="s">
        <v>135</v>
      </c>
      <c r="AR34" s="78" t="s">
        <v>132</v>
      </c>
      <c r="AS34" s="78" t="s">
        <v>20</v>
      </c>
      <c r="AT34" s="78" t="s">
        <v>135</v>
      </c>
      <c r="AU34" s="78" t="s">
        <v>135</v>
      </c>
      <c r="AV34" s="78" t="s">
        <v>20</v>
      </c>
      <c r="AW34" s="78" t="s">
        <v>20</v>
      </c>
      <c r="AX34" s="78" t="s">
        <v>20</v>
      </c>
      <c r="AY34" s="78" t="s">
        <v>20</v>
      </c>
    </row>
    <row r="35" spans="1:51" ht="45" x14ac:dyDescent="0.25">
      <c r="A35" s="75" t="s">
        <v>41</v>
      </c>
      <c r="C35" s="78" t="s">
        <v>41</v>
      </c>
      <c r="D35" s="78" t="s">
        <v>131</v>
      </c>
      <c r="E35" s="78" t="s">
        <v>131</v>
      </c>
      <c r="F35" s="78" t="s">
        <v>131</v>
      </c>
      <c r="G35" s="78" t="s">
        <v>131</v>
      </c>
      <c r="H35" s="78" t="s">
        <v>131</v>
      </c>
      <c r="I35" s="78" t="s">
        <v>131</v>
      </c>
      <c r="J35" s="78" t="s">
        <v>131</v>
      </c>
      <c r="K35" s="78" t="s">
        <v>131</v>
      </c>
      <c r="L35" s="78" t="s">
        <v>131</v>
      </c>
      <c r="M35" s="78" t="s">
        <v>131</v>
      </c>
      <c r="O35" s="78" t="s">
        <v>41</v>
      </c>
      <c r="P35" s="78" t="s">
        <v>131</v>
      </c>
      <c r="Q35" s="78" t="s">
        <v>131</v>
      </c>
      <c r="R35" s="78" t="s">
        <v>131</v>
      </c>
      <c r="S35" s="78" t="s">
        <v>131</v>
      </c>
      <c r="T35" s="78" t="s">
        <v>131</v>
      </c>
      <c r="U35" s="78" t="s">
        <v>131</v>
      </c>
      <c r="V35" s="78" t="s">
        <v>131</v>
      </c>
      <c r="W35" s="78" t="s">
        <v>131</v>
      </c>
      <c r="X35" s="78" t="s">
        <v>131</v>
      </c>
      <c r="Y35" s="78" t="s">
        <v>131</v>
      </c>
      <c r="AB35" s="78" t="s">
        <v>41</v>
      </c>
      <c r="AC35" s="78" t="s">
        <v>131</v>
      </c>
      <c r="AD35" s="78" t="s">
        <v>131</v>
      </c>
      <c r="AE35" s="78" t="s">
        <v>131</v>
      </c>
      <c r="AF35" s="78" t="s">
        <v>131</v>
      </c>
      <c r="AG35" s="78" t="s">
        <v>131</v>
      </c>
      <c r="AH35" s="78" t="s">
        <v>131</v>
      </c>
      <c r="AI35" s="78" t="s">
        <v>131</v>
      </c>
      <c r="AJ35" s="78" t="s">
        <v>131</v>
      </c>
      <c r="AK35" s="78" t="s">
        <v>131</v>
      </c>
      <c r="AL35" s="78" t="s">
        <v>131</v>
      </c>
      <c r="AO35" s="78" t="s">
        <v>41</v>
      </c>
      <c r="AP35" s="78" t="s">
        <v>131</v>
      </c>
      <c r="AQ35" s="78" t="s">
        <v>131</v>
      </c>
      <c r="AR35" s="78" t="s">
        <v>131</v>
      </c>
      <c r="AS35" s="78" t="s">
        <v>131</v>
      </c>
      <c r="AT35" s="78" t="s">
        <v>131</v>
      </c>
      <c r="AU35" s="78" t="s">
        <v>131</v>
      </c>
      <c r="AV35" s="78" t="s">
        <v>131</v>
      </c>
      <c r="AW35" s="78" t="s">
        <v>131</v>
      </c>
      <c r="AX35" s="78" t="s">
        <v>131</v>
      </c>
      <c r="AY35" s="78" t="s">
        <v>131</v>
      </c>
    </row>
    <row r="36" spans="1:51" ht="60" x14ac:dyDescent="0.25">
      <c r="A36" s="75" t="s">
        <v>40</v>
      </c>
      <c r="C36" s="78" t="s">
        <v>40</v>
      </c>
      <c r="D36" s="78" t="s">
        <v>130</v>
      </c>
      <c r="E36" s="78" t="s">
        <v>130</v>
      </c>
      <c r="F36" s="78" t="s">
        <v>130</v>
      </c>
      <c r="G36" s="78"/>
      <c r="H36" s="78" t="s">
        <v>130</v>
      </c>
      <c r="I36" s="78"/>
      <c r="J36" s="78" t="s">
        <v>132</v>
      </c>
      <c r="K36" s="78" t="s">
        <v>130</v>
      </c>
      <c r="L36" s="78" t="s">
        <v>130</v>
      </c>
      <c r="M36" s="78"/>
      <c r="O36" s="78" t="s">
        <v>40</v>
      </c>
      <c r="P36" s="78"/>
      <c r="Q36" s="78"/>
      <c r="R36" s="78"/>
      <c r="S36" s="78"/>
      <c r="T36" s="78"/>
      <c r="U36" s="78"/>
      <c r="V36" s="78"/>
      <c r="W36" s="78"/>
      <c r="X36" s="78"/>
      <c r="Y36" s="78"/>
      <c r="AB36" s="78" t="s">
        <v>40</v>
      </c>
      <c r="AC36" s="78" t="s">
        <v>130</v>
      </c>
      <c r="AD36" s="78" t="s">
        <v>130</v>
      </c>
      <c r="AE36" s="78" t="s">
        <v>130</v>
      </c>
      <c r="AF36" s="78"/>
      <c r="AG36" s="78" t="s">
        <v>130</v>
      </c>
      <c r="AH36" s="78"/>
      <c r="AI36" s="78" t="s">
        <v>134</v>
      </c>
      <c r="AJ36" s="78" t="s">
        <v>130</v>
      </c>
      <c r="AK36" s="78" t="s">
        <v>130</v>
      </c>
      <c r="AL36" s="78"/>
      <c r="AO36" s="78" t="s">
        <v>40</v>
      </c>
      <c r="AP36" s="78" t="s">
        <v>130</v>
      </c>
      <c r="AQ36" s="78" t="s">
        <v>161</v>
      </c>
      <c r="AR36" s="78" t="s">
        <v>161</v>
      </c>
      <c r="AS36" s="78" t="s">
        <v>20</v>
      </c>
      <c r="AT36" s="78" t="s">
        <v>161</v>
      </c>
      <c r="AU36" s="78" t="s">
        <v>20</v>
      </c>
      <c r="AV36" s="78" t="s">
        <v>134</v>
      </c>
      <c r="AW36" s="78" t="s">
        <v>161</v>
      </c>
      <c r="AX36" s="78" t="s">
        <v>161</v>
      </c>
      <c r="AY36" s="78" t="s">
        <v>20</v>
      </c>
    </row>
    <row r="37" spans="1:51" x14ac:dyDescent="0.25">
      <c r="A37" s="75" t="s">
        <v>231</v>
      </c>
      <c r="C37" s="78" t="s">
        <v>58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O37" s="78" t="s">
        <v>58</v>
      </c>
      <c r="P37" s="78"/>
      <c r="Q37" s="78"/>
      <c r="R37" s="78"/>
      <c r="S37" s="78"/>
      <c r="T37" s="78"/>
      <c r="U37" s="78"/>
      <c r="V37" s="78"/>
      <c r="W37" s="78"/>
      <c r="X37" s="78"/>
      <c r="Y37" s="78"/>
      <c r="AB37" s="78" t="s">
        <v>58</v>
      </c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O37" s="78" t="s">
        <v>58</v>
      </c>
      <c r="AP37" s="78" t="s">
        <v>20</v>
      </c>
      <c r="AQ37" s="78" t="s">
        <v>20</v>
      </c>
      <c r="AR37" s="78" t="s">
        <v>20</v>
      </c>
      <c r="AS37" s="78" t="s">
        <v>20</v>
      </c>
      <c r="AT37" s="78" t="s">
        <v>20</v>
      </c>
      <c r="AU37" s="78" t="s">
        <v>20</v>
      </c>
      <c r="AV37" s="78" t="s">
        <v>20</v>
      </c>
      <c r="AW37" s="78" t="s">
        <v>20</v>
      </c>
      <c r="AX37" s="78" t="s">
        <v>20</v>
      </c>
      <c r="AY37" s="78" t="s">
        <v>20</v>
      </c>
    </row>
    <row r="38" spans="1:51" ht="60" x14ac:dyDescent="0.25">
      <c r="A38" s="75" t="s">
        <v>23</v>
      </c>
      <c r="C38" s="78" t="s">
        <v>23</v>
      </c>
      <c r="D38" s="78" t="s">
        <v>133</v>
      </c>
      <c r="E38" s="78" t="s">
        <v>131</v>
      </c>
      <c r="F38" s="78" t="s">
        <v>132</v>
      </c>
      <c r="G38" s="78"/>
      <c r="H38" s="78" t="s">
        <v>133</v>
      </c>
      <c r="I38" s="78"/>
      <c r="J38" s="78" t="s">
        <v>132</v>
      </c>
      <c r="K38" s="78" t="s">
        <v>132</v>
      </c>
      <c r="L38" s="78" t="s">
        <v>133</v>
      </c>
      <c r="M38" s="78"/>
      <c r="O38" s="78" t="s">
        <v>23</v>
      </c>
      <c r="P38" s="78" t="s">
        <v>133</v>
      </c>
      <c r="Q38" s="78" t="s">
        <v>131</v>
      </c>
      <c r="R38" s="78" t="s">
        <v>132</v>
      </c>
      <c r="S38" s="78"/>
      <c r="T38" s="78" t="s">
        <v>133</v>
      </c>
      <c r="U38" s="78"/>
      <c r="V38" s="78" t="s">
        <v>132</v>
      </c>
      <c r="W38" s="78" t="s">
        <v>132</v>
      </c>
      <c r="X38" s="78" t="s">
        <v>133</v>
      </c>
      <c r="Y38" s="78"/>
      <c r="AB38" s="78" t="s">
        <v>23</v>
      </c>
      <c r="AC38" s="78" t="s">
        <v>131</v>
      </c>
      <c r="AD38" s="78" t="s">
        <v>131</v>
      </c>
      <c r="AE38" s="78" t="s">
        <v>132</v>
      </c>
      <c r="AF38" s="78"/>
      <c r="AG38" s="78" t="s">
        <v>133</v>
      </c>
      <c r="AH38" s="78"/>
      <c r="AI38" s="78" t="s">
        <v>132</v>
      </c>
      <c r="AJ38" s="78" t="s">
        <v>132</v>
      </c>
      <c r="AK38" s="78" t="s">
        <v>133</v>
      </c>
      <c r="AL38" s="78"/>
      <c r="AO38" s="78" t="s">
        <v>23</v>
      </c>
      <c r="AP38" s="78" t="s">
        <v>131</v>
      </c>
      <c r="AQ38" s="78" t="s">
        <v>131</v>
      </c>
      <c r="AR38" s="78" t="s">
        <v>132</v>
      </c>
      <c r="AS38" s="78" t="s">
        <v>134</v>
      </c>
      <c r="AT38" s="78" t="s">
        <v>133</v>
      </c>
      <c r="AU38" s="78" t="s">
        <v>20</v>
      </c>
      <c r="AV38" s="78" t="s">
        <v>134</v>
      </c>
      <c r="AW38" s="78" t="s">
        <v>132</v>
      </c>
      <c r="AX38" s="78" t="s">
        <v>134</v>
      </c>
      <c r="AY38" s="78" t="s">
        <v>20</v>
      </c>
    </row>
    <row r="39" spans="1:51" ht="30" x14ac:dyDescent="0.25">
      <c r="A39" s="75" t="s">
        <v>30</v>
      </c>
      <c r="C39" s="78" t="s">
        <v>30</v>
      </c>
      <c r="D39" s="78" t="s">
        <v>130</v>
      </c>
      <c r="E39" s="78" t="s">
        <v>130</v>
      </c>
      <c r="F39" s="78" t="s">
        <v>130</v>
      </c>
      <c r="G39" s="78" t="s">
        <v>134</v>
      </c>
      <c r="H39" s="78" t="s">
        <v>134</v>
      </c>
      <c r="I39" s="78" t="s">
        <v>134</v>
      </c>
      <c r="J39" s="78" t="s">
        <v>130</v>
      </c>
      <c r="K39" s="78" t="s">
        <v>130</v>
      </c>
      <c r="L39" s="78" t="s">
        <v>134</v>
      </c>
      <c r="M39" s="78" t="s">
        <v>134</v>
      </c>
      <c r="O39" s="78" t="s">
        <v>30</v>
      </c>
      <c r="P39" s="78" t="s">
        <v>130</v>
      </c>
      <c r="Q39" s="78" t="s">
        <v>130</v>
      </c>
      <c r="R39" s="78" t="s">
        <v>130</v>
      </c>
      <c r="S39" s="78" t="s">
        <v>134</v>
      </c>
      <c r="T39" s="78" t="s">
        <v>134</v>
      </c>
      <c r="U39" s="78" t="s">
        <v>134</v>
      </c>
      <c r="V39" s="78" t="s">
        <v>130</v>
      </c>
      <c r="W39" s="78" t="s">
        <v>130</v>
      </c>
      <c r="X39" s="78" t="s">
        <v>134</v>
      </c>
      <c r="Y39" s="78" t="s">
        <v>134</v>
      </c>
      <c r="AB39" s="78" t="s">
        <v>30</v>
      </c>
      <c r="AC39" s="78" t="s">
        <v>130</v>
      </c>
      <c r="AD39" s="78" t="s">
        <v>130</v>
      </c>
      <c r="AE39" s="78" t="s">
        <v>130</v>
      </c>
      <c r="AF39" s="78" t="s">
        <v>134</v>
      </c>
      <c r="AG39" s="78" t="s">
        <v>134</v>
      </c>
      <c r="AH39" s="78" t="s">
        <v>134</v>
      </c>
      <c r="AI39" s="78" t="s">
        <v>130</v>
      </c>
      <c r="AJ39" s="78" t="s">
        <v>130</v>
      </c>
      <c r="AK39" s="78" t="s">
        <v>134</v>
      </c>
      <c r="AL39" s="78" t="s">
        <v>134</v>
      </c>
      <c r="AO39" s="78" t="s">
        <v>30</v>
      </c>
      <c r="AP39" s="78" t="s">
        <v>130</v>
      </c>
      <c r="AQ39" s="78" t="s">
        <v>161</v>
      </c>
      <c r="AR39" s="78" t="s">
        <v>161</v>
      </c>
      <c r="AS39" s="78" t="s">
        <v>134</v>
      </c>
      <c r="AT39" s="78" t="s">
        <v>161</v>
      </c>
      <c r="AU39" s="78" t="s">
        <v>134</v>
      </c>
      <c r="AV39" s="78" t="s">
        <v>161</v>
      </c>
      <c r="AW39" s="78" t="s">
        <v>161</v>
      </c>
      <c r="AX39" s="78" t="s">
        <v>134</v>
      </c>
      <c r="AY39" s="78" t="s">
        <v>134</v>
      </c>
    </row>
    <row r="40" spans="1:51" ht="30" x14ac:dyDescent="0.25">
      <c r="A40" s="75" t="s">
        <v>264</v>
      </c>
      <c r="C40" s="78" t="s">
        <v>48</v>
      </c>
      <c r="D40" s="78" t="s">
        <v>130</v>
      </c>
      <c r="E40" s="78" t="s">
        <v>130</v>
      </c>
      <c r="F40" s="78" t="s">
        <v>130</v>
      </c>
      <c r="G40" s="78"/>
      <c r="H40" s="78" t="s">
        <v>130</v>
      </c>
      <c r="I40" s="78"/>
      <c r="J40" s="78"/>
      <c r="K40" s="78"/>
      <c r="L40" s="78" t="s">
        <v>130</v>
      </c>
      <c r="M40" s="78"/>
      <c r="O40" s="78" t="s">
        <v>48</v>
      </c>
      <c r="P40" s="78" t="s">
        <v>130</v>
      </c>
      <c r="Q40" s="78" t="s">
        <v>130</v>
      </c>
      <c r="R40" s="78" t="s">
        <v>130</v>
      </c>
      <c r="S40" s="78"/>
      <c r="T40" s="78" t="s">
        <v>130</v>
      </c>
      <c r="U40" s="78"/>
      <c r="V40" s="78"/>
      <c r="W40" s="78"/>
      <c r="X40" s="78" t="s">
        <v>130</v>
      </c>
      <c r="Y40" s="78"/>
      <c r="AB40" s="78" t="s">
        <v>48</v>
      </c>
      <c r="AC40" s="78" t="s">
        <v>130</v>
      </c>
      <c r="AD40" s="78" t="s">
        <v>130</v>
      </c>
      <c r="AE40" s="78" t="s">
        <v>130</v>
      </c>
      <c r="AF40" s="78"/>
      <c r="AG40" s="78" t="s">
        <v>130</v>
      </c>
      <c r="AH40" s="78"/>
      <c r="AI40" s="78"/>
      <c r="AJ40" s="78"/>
      <c r="AK40" s="78" t="s">
        <v>130</v>
      </c>
      <c r="AL40" s="78"/>
      <c r="AO40" s="78" t="s">
        <v>48</v>
      </c>
      <c r="AP40" s="78" t="s">
        <v>130</v>
      </c>
      <c r="AQ40" s="78" t="s">
        <v>161</v>
      </c>
      <c r="AR40" s="78" t="s">
        <v>161</v>
      </c>
      <c r="AS40" s="78" t="s">
        <v>20</v>
      </c>
      <c r="AT40" s="78" t="s">
        <v>161</v>
      </c>
      <c r="AU40" s="78" t="s">
        <v>20</v>
      </c>
      <c r="AV40" s="78" t="s">
        <v>20</v>
      </c>
      <c r="AW40" s="78" t="s">
        <v>20</v>
      </c>
      <c r="AX40" s="78" t="s">
        <v>161</v>
      </c>
      <c r="AY40" s="78" t="s">
        <v>20</v>
      </c>
    </row>
    <row r="41" spans="1:51" ht="45" x14ac:dyDescent="0.25">
      <c r="A41" s="75" t="s">
        <v>48</v>
      </c>
      <c r="C41" s="78" t="s">
        <v>35</v>
      </c>
      <c r="D41" s="78" t="s">
        <v>130</v>
      </c>
      <c r="E41" s="78" t="s">
        <v>130</v>
      </c>
      <c r="F41" s="78" t="s">
        <v>130</v>
      </c>
      <c r="G41" s="78" t="s">
        <v>130</v>
      </c>
      <c r="H41" s="78" t="s">
        <v>130</v>
      </c>
      <c r="I41" s="78" t="s">
        <v>130</v>
      </c>
      <c r="J41" s="78" t="s">
        <v>134</v>
      </c>
      <c r="K41" s="78" t="s">
        <v>134</v>
      </c>
      <c r="L41" s="78"/>
      <c r="M41" s="78" t="s">
        <v>130</v>
      </c>
      <c r="O41" s="78" t="s">
        <v>35</v>
      </c>
      <c r="P41" s="78" t="s">
        <v>130</v>
      </c>
      <c r="Q41" s="78" t="s">
        <v>130</v>
      </c>
      <c r="R41" s="78" t="s">
        <v>130</v>
      </c>
      <c r="S41" s="78" t="s">
        <v>130</v>
      </c>
      <c r="T41" s="78" t="s">
        <v>130</v>
      </c>
      <c r="U41" s="78" t="s">
        <v>130</v>
      </c>
      <c r="V41" s="78" t="s">
        <v>132</v>
      </c>
      <c r="W41" s="78" t="s">
        <v>132</v>
      </c>
      <c r="X41" s="78"/>
      <c r="Y41" s="78" t="s">
        <v>130</v>
      </c>
      <c r="AB41" s="78" t="s">
        <v>35</v>
      </c>
      <c r="AC41" s="78" t="s">
        <v>130</v>
      </c>
      <c r="AD41" s="78" t="s">
        <v>130</v>
      </c>
      <c r="AE41" s="78" t="s">
        <v>130</v>
      </c>
      <c r="AF41" s="78" t="s">
        <v>130</v>
      </c>
      <c r="AG41" s="78" t="s">
        <v>130</v>
      </c>
      <c r="AH41" s="78" t="s">
        <v>130</v>
      </c>
      <c r="AI41" s="78" t="s">
        <v>132</v>
      </c>
      <c r="AJ41" s="78" t="s">
        <v>132</v>
      </c>
      <c r="AK41" s="78"/>
      <c r="AL41" s="78" t="s">
        <v>130</v>
      </c>
      <c r="AO41" s="78" t="s">
        <v>35</v>
      </c>
      <c r="AP41" s="78" t="s">
        <v>130</v>
      </c>
      <c r="AQ41" s="78" t="s">
        <v>161</v>
      </c>
      <c r="AR41" s="78" t="s">
        <v>161</v>
      </c>
      <c r="AS41" s="78" t="s">
        <v>161</v>
      </c>
      <c r="AT41" s="78" t="s">
        <v>161</v>
      </c>
      <c r="AU41" s="78" t="s">
        <v>161</v>
      </c>
      <c r="AV41" s="78" t="s">
        <v>132</v>
      </c>
      <c r="AW41" s="78" t="s">
        <v>132</v>
      </c>
      <c r="AX41" s="78" t="s">
        <v>20</v>
      </c>
      <c r="AY41" s="78" t="s">
        <v>161</v>
      </c>
    </row>
    <row r="42" spans="1:51" ht="30" x14ac:dyDescent="0.25">
      <c r="A42" s="75" t="s">
        <v>265</v>
      </c>
      <c r="C42" s="78" t="s">
        <v>39</v>
      </c>
      <c r="D42" s="78" t="s">
        <v>130</v>
      </c>
      <c r="E42" s="78" t="s">
        <v>130</v>
      </c>
      <c r="F42" s="78" t="s">
        <v>130</v>
      </c>
      <c r="G42" s="78" t="s">
        <v>130</v>
      </c>
      <c r="H42" s="78" t="s">
        <v>130</v>
      </c>
      <c r="I42" s="78" t="s">
        <v>130</v>
      </c>
      <c r="J42" s="78" t="s">
        <v>130</v>
      </c>
      <c r="K42" s="78" t="s">
        <v>130</v>
      </c>
      <c r="L42" s="78" t="s">
        <v>130</v>
      </c>
      <c r="M42" s="78" t="s">
        <v>130</v>
      </c>
      <c r="O42" s="78" t="s">
        <v>39</v>
      </c>
      <c r="P42" s="78" t="s">
        <v>130</v>
      </c>
      <c r="Q42" s="78" t="s">
        <v>130</v>
      </c>
      <c r="R42" s="78" t="s">
        <v>130</v>
      </c>
      <c r="S42" s="78" t="s">
        <v>130</v>
      </c>
      <c r="T42" s="78" t="s">
        <v>130</v>
      </c>
      <c r="U42" s="78" t="s">
        <v>130</v>
      </c>
      <c r="V42" s="78" t="s">
        <v>130</v>
      </c>
      <c r="W42" s="78" t="s">
        <v>130</v>
      </c>
      <c r="X42" s="78" t="s">
        <v>130</v>
      </c>
      <c r="Y42" s="78" t="s">
        <v>130</v>
      </c>
      <c r="AB42" s="78" t="s">
        <v>39</v>
      </c>
      <c r="AC42" s="78" t="s">
        <v>130</v>
      </c>
      <c r="AD42" s="78" t="s">
        <v>130</v>
      </c>
      <c r="AE42" s="78" t="s">
        <v>130</v>
      </c>
      <c r="AF42" s="78" t="s">
        <v>130</v>
      </c>
      <c r="AG42" s="78" t="s">
        <v>130</v>
      </c>
      <c r="AH42" s="78" t="s">
        <v>130</v>
      </c>
      <c r="AI42" s="78" t="s">
        <v>130</v>
      </c>
      <c r="AJ42" s="78" t="s">
        <v>130</v>
      </c>
      <c r="AK42" s="78" t="s">
        <v>130</v>
      </c>
      <c r="AL42" s="78" t="s">
        <v>130</v>
      </c>
      <c r="AO42" s="78" t="s">
        <v>39</v>
      </c>
      <c r="AP42" s="78" t="s">
        <v>130</v>
      </c>
      <c r="AQ42" s="78" t="s">
        <v>161</v>
      </c>
      <c r="AR42" s="78" t="s">
        <v>161</v>
      </c>
      <c r="AS42" s="78" t="s">
        <v>161</v>
      </c>
      <c r="AT42" s="78" t="s">
        <v>161</v>
      </c>
      <c r="AU42" s="78" t="s">
        <v>161</v>
      </c>
      <c r="AV42" s="78" t="s">
        <v>161</v>
      </c>
      <c r="AW42" s="78" t="s">
        <v>161</v>
      </c>
      <c r="AX42" s="78" t="s">
        <v>161</v>
      </c>
      <c r="AY42" s="78" t="s">
        <v>161</v>
      </c>
    </row>
    <row r="43" spans="1:51" ht="60" x14ac:dyDescent="0.25">
      <c r="A43" s="75" t="s">
        <v>39</v>
      </c>
      <c r="C43" s="78" t="s">
        <v>34</v>
      </c>
      <c r="D43" s="78" t="s">
        <v>130</v>
      </c>
      <c r="E43" s="78" t="s">
        <v>130</v>
      </c>
      <c r="F43" s="78"/>
      <c r="G43" s="78"/>
      <c r="H43" s="78" t="s">
        <v>132</v>
      </c>
      <c r="I43" s="78"/>
      <c r="J43" s="78"/>
      <c r="K43" s="78"/>
      <c r="L43" s="78" t="s">
        <v>132</v>
      </c>
      <c r="M43" s="78"/>
      <c r="O43" s="78" t="s">
        <v>34</v>
      </c>
      <c r="P43" s="78" t="s">
        <v>130</v>
      </c>
      <c r="Q43" s="78" t="s">
        <v>130</v>
      </c>
      <c r="R43" s="78"/>
      <c r="S43" s="78"/>
      <c r="T43" s="78" t="s">
        <v>132</v>
      </c>
      <c r="U43" s="78"/>
      <c r="V43" s="78"/>
      <c r="W43" s="78"/>
      <c r="X43" s="78" t="s">
        <v>132</v>
      </c>
      <c r="Y43" s="78"/>
      <c r="AB43" s="78" t="s">
        <v>34</v>
      </c>
      <c r="AC43" s="78" t="s">
        <v>130</v>
      </c>
      <c r="AD43" s="78"/>
      <c r="AE43" s="78"/>
      <c r="AF43" s="78"/>
      <c r="AG43" s="78"/>
      <c r="AH43" s="78"/>
      <c r="AI43" s="78"/>
      <c r="AJ43" s="78"/>
      <c r="AK43" s="78" t="s">
        <v>132</v>
      </c>
      <c r="AL43" s="78"/>
      <c r="AO43" s="78" t="s">
        <v>34</v>
      </c>
      <c r="AP43" s="78" t="s">
        <v>130</v>
      </c>
      <c r="AQ43" s="78" t="s">
        <v>161</v>
      </c>
      <c r="AR43" s="78" t="s">
        <v>161</v>
      </c>
      <c r="AS43" s="78" t="s">
        <v>20</v>
      </c>
      <c r="AT43" s="78" t="s">
        <v>135</v>
      </c>
      <c r="AU43" s="78" t="s">
        <v>20</v>
      </c>
      <c r="AV43" s="78" t="s">
        <v>20</v>
      </c>
      <c r="AW43" s="78" t="s">
        <v>20</v>
      </c>
      <c r="AX43" s="78" t="s">
        <v>132</v>
      </c>
      <c r="AY43" s="78" t="s">
        <v>20</v>
      </c>
    </row>
    <row r="44" spans="1:51" ht="30" x14ac:dyDescent="0.25">
      <c r="A44" s="75" t="s">
        <v>34</v>
      </c>
      <c r="C44" s="78" t="s">
        <v>264</v>
      </c>
      <c r="D44" s="78" t="s">
        <v>130</v>
      </c>
      <c r="E44" s="78" t="s">
        <v>130</v>
      </c>
      <c r="F44" s="78" t="s">
        <v>130</v>
      </c>
      <c r="G44" s="78"/>
      <c r="H44" s="78" t="s">
        <v>130</v>
      </c>
      <c r="I44" s="78"/>
      <c r="J44" s="78" t="s">
        <v>130</v>
      </c>
      <c r="K44" s="78" t="s">
        <v>130</v>
      </c>
      <c r="L44" s="78" t="s">
        <v>130</v>
      </c>
      <c r="M44" s="78"/>
      <c r="O44" s="78" t="s">
        <v>37</v>
      </c>
      <c r="P44" s="78"/>
      <c r="Q44" s="78"/>
      <c r="R44" s="78"/>
      <c r="S44" s="78"/>
      <c r="T44" s="78"/>
      <c r="U44" s="78"/>
      <c r="V44" s="78"/>
      <c r="W44" s="78"/>
      <c r="X44" s="78"/>
      <c r="Y44" s="78"/>
      <c r="AB44" s="78" t="s">
        <v>37</v>
      </c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O44" s="78" t="s">
        <v>37</v>
      </c>
      <c r="AP44" s="78" t="s">
        <v>20</v>
      </c>
      <c r="AQ44" s="78" t="s">
        <v>20</v>
      </c>
      <c r="AR44" s="78" t="s">
        <v>20</v>
      </c>
      <c r="AS44" s="78" t="s">
        <v>20</v>
      </c>
      <c r="AT44" s="78" t="s">
        <v>20</v>
      </c>
      <c r="AU44" s="78" t="s">
        <v>20</v>
      </c>
      <c r="AV44" s="78" t="s">
        <v>20</v>
      </c>
      <c r="AW44" s="78" t="s">
        <v>20</v>
      </c>
      <c r="AX44" s="78" t="s">
        <v>20</v>
      </c>
      <c r="AY44" s="78" t="s">
        <v>20</v>
      </c>
    </row>
    <row r="45" spans="1:51" ht="30" x14ac:dyDescent="0.25">
      <c r="A45" s="75" t="s">
        <v>233</v>
      </c>
      <c r="C45" s="78" t="s">
        <v>59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O45" s="78" t="s">
        <v>59</v>
      </c>
      <c r="P45" s="78"/>
      <c r="Q45" s="78"/>
      <c r="R45" s="78"/>
      <c r="S45" s="78"/>
      <c r="T45" s="78"/>
      <c r="U45" s="78"/>
      <c r="V45" s="78"/>
      <c r="W45" s="78"/>
      <c r="X45" s="78"/>
      <c r="Y45" s="78"/>
      <c r="AB45" s="78" t="s">
        <v>59</v>
      </c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O45" s="78" t="s">
        <v>59</v>
      </c>
      <c r="AP45" s="78" t="s">
        <v>20</v>
      </c>
      <c r="AQ45" s="78" t="s">
        <v>20</v>
      </c>
      <c r="AR45" s="78" t="s">
        <v>20</v>
      </c>
      <c r="AS45" s="78" t="s">
        <v>20</v>
      </c>
      <c r="AT45" s="78" t="s">
        <v>20</v>
      </c>
      <c r="AU45" s="78" t="s">
        <v>20</v>
      </c>
      <c r="AV45" s="78" t="s">
        <v>20</v>
      </c>
      <c r="AW45" s="78" t="s">
        <v>20</v>
      </c>
      <c r="AX45" s="78" t="s">
        <v>20</v>
      </c>
      <c r="AY45" s="78" t="s">
        <v>20</v>
      </c>
    </row>
    <row r="46" spans="1:51" ht="30" x14ac:dyDescent="0.25">
      <c r="A46" s="75" t="s">
        <v>28</v>
      </c>
      <c r="C46" s="78" t="s">
        <v>28</v>
      </c>
      <c r="D46" s="78"/>
      <c r="E46" s="78"/>
      <c r="F46" s="78"/>
      <c r="G46" s="78"/>
      <c r="H46" s="78"/>
      <c r="I46" s="78"/>
      <c r="J46" s="78"/>
      <c r="K46" s="78"/>
      <c r="L46" s="78"/>
      <c r="M46" s="78"/>
      <c r="O46" s="78" t="s">
        <v>28</v>
      </c>
      <c r="P46" s="78"/>
      <c r="Q46" s="78"/>
      <c r="R46" s="78"/>
      <c r="S46" s="78"/>
      <c r="T46" s="78"/>
      <c r="U46" s="78"/>
      <c r="V46" s="78"/>
      <c r="W46" s="78"/>
      <c r="X46" s="78"/>
      <c r="Y46" s="78"/>
      <c r="AB46" s="78" t="s">
        <v>28</v>
      </c>
      <c r="AC46" s="78" t="s">
        <v>130</v>
      </c>
      <c r="AD46" s="78" t="s">
        <v>130</v>
      </c>
      <c r="AE46" s="78" t="s">
        <v>130</v>
      </c>
      <c r="AF46" s="78" t="s">
        <v>130</v>
      </c>
      <c r="AG46" s="78" t="s">
        <v>130</v>
      </c>
      <c r="AH46" s="78" t="s">
        <v>130</v>
      </c>
      <c r="AI46" s="78"/>
      <c r="AJ46" s="78"/>
      <c r="AK46" s="78" t="s">
        <v>130</v>
      </c>
      <c r="AL46" s="78" t="s">
        <v>130</v>
      </c>
      <c r="AO46" s="78" t="s">
        <v>28</v>
      </c>
      <c r="AP46" s="78" t="s">
        <v>130</v>
      </c>
      <c r="AQ46" s="78" t="s">
        <v>161</v>
      </c>
      <c r="AR46" s="78" t="s">
        <v>161</v>
      </c>
      <c r="AS46" s="78" t="s">
        <v>161</v>
      </c>
      <c r="AT46" s="78" t="s">
        <v>161</v>
      </c>
      <c r="AU46" s="78" t="s">
        <v>161</v>
      </c>
      <c r="AV46" s="78" t="s">
        <v>20</v>
      </c>
      <c r="AW46" s="78" t="s">
        <v>20</v>
      </c>
      <c r="AX46" s="78" t="s">
        <v>161</v>
      </c>
      <c r="AY46" s="78" t="s">
        <v>161</v>
      </c>
    </row>
    <row r="48" spans="1:51" x14ac:dyDescent="0.25">
      <c r="C48" s="75" t="s">
        <v>138</v>
      </c>
      <c r="D48" s="75">
        <f>COUNTIF(D4:D46,"&lt;&gt;")</f>
        <v>38</v>
      </c>
      <c r="E48" s="75">
        <f t="shared" ref="E48:M48" si="0">COUNTA(E1:E35)</f>
        <v>29</v>
      </c>
      <c r="F48" s="75">
        <f t="shared" si="0"/>
        <v>19</v>
      </c>
      <c r="G48" s="75">
        <f t="shared" si="0"/>
        <v>12</v>
      </c>
      <c r="H48" s="75">
        <f t="shared" si="0"/>
        <v>24</v>
      </c>
      <c r="I48" s="75">
        <f t="shared" si="0"/>
        <v>19</v>
      </c>
      <c r="J48" s="75">
        <f t="shared" si="0"/>
        <v>17</v>
      </c>
      <c r="K48" s="75">
        <f t="shared" si="0"/>
        <v>21</v>
      </c>
      <c r="L48" s="75">
        <f t="shared" si="0"/>
        <v>25</v>
      </c>
      <c r="M48" s="75">
        <f t="shared" si="0"/>
        <v>8</v>
      </c>
      <c r="O48" s="75" t="s">
        <v>138</v>
      </c>
      <c r="P48" s="75">
        <f>COUNTIF(P4:P46,"&lt;&gt;")</f>
        <v>38</v>
      </c>
      <c r="Q48" s="75">
        <f t="shared" ref="Q48:Y48" si="1">COUNTA(Q1:Q35)</f>
        <v>30</v>
      </c>
      <c r="R48" s="75">
        <f t="shared" si="1"/>
        <v>19</v>
      </c>
      <c r="S48" s="75">
        <f t="shared" si="1"/>
        <v>12</v>
      </c>
      <c r="T48" s="75">
        <f t="shared" si="1"/>
        <v>25</v>
      </c>
      <c r="U48" s="75">
        <f t="shared" si="1"/>
        <v>19</v>
      </c>
      <c r="V48" s="75">
        <f t="shared" si="1"/>
        <v>18</v>
      </c>
      <c r="W48" s="75">
        <f t="shared" si="1"/>
        <v>21</v>
      </c>
      <c r="X48" s="75">
        <f t="shared" si="1"/>
        <v>25</v>
      </c>
      <c r="Y48" s="75">
        <f t="shared" si="1"/>
        <v>10</v>
      </c>
      <c r="AB48" s="75" t="s">
        <v>138</v>
      </c>
      <c r="AC48" s="75">
        <f>COUNTIF(AC4:AC46,"&lt;&gt;")</f>
        <v>38</v>
      </c>
      <c r="AD48" s="75">
        <f t="shared" ref="AD48:AL48" si="2">COUNTA(AD1:AD35)</f>
        <v>27</v>
      </c>
      <c r="AE48" s="75">
        <f t="shared" si="2"/>
        <v>20</v>
      </c>
      <c r="AF48" s="75">
        <f t="shared" si="2"/>
        <v>11</v>
      </c>
      <c r="AG48" s="75">
        <f t="shared" si="2"/>
        <v>24</v>
      </c>
      <c r="AH48" s="75">
        <f t="shared" si="2"/>
        <v>18</v>
      </c>
      <c r="AI48" s="75">
        <f t="shared" si="2"/>
        <v>18</v>
      </c>
      <c r="AJ48" s="75">
        <f t="shared" si="2"/>
        <v>21</v>
      </c>
      <c r="AK48" s="75">
        <f t="shared" si="2"/>
        <v>24</v>
      </c>
      <c r="AL48" s="75">
        <f t="shared" si="2"/>
        <v>11</v>
      </c>
      <c r="AO48" s="75" t="s">
        <v>138</v>
      </c>
      <c r="AP48" s="75">
        <f t="shared" ref="AP48:AY48" si="3">COUNTA(AP4:AP46)</f>
        <v>43</v>
      </c>
      <c r="AQ48" s="75">
        <f t="shared" si="3"/>
        <v>43</v>
      </c>
      <c r="AR48" s="75">
        <f t="shared" si="3"/>
        <v>43</v>
      </c>
      <c r="AS48" s="75">
        <f t="shared" si="3"/>
        <v>43</v>
      </c>
      <c r="AT48" s="75">
        <f t="shared" si="3"/>
        <v>43</v>
      </c>
      <c r="AU48" s="75">
        <f t="shared" si="3"/>
        <v>42</v>
      </c>
      <c r="AV48" s="75">
        <f t="shared" si="3"/>
        <v>43</v>
      </c>
      <c r="AW48" s="75">
        <f t="shared" si="3"/>
        <v>43</v>
      </c>
      <c r="AX48" s="75">
        <f t="shared" si="3"/>
        <v>43</v>
      </c>
      <c r="AY48" s="75">
        <f t="shared" si="3"/>
        <v>43</v>
      </c>
    </row>
    <row r="51" spans="3:51" ht="57.6" customHeight="1" x14ac:dyDescent="0.25">
      <c r="C51" s="78"/>
      <c r="D51" s="181" t="str">
        <f t="shared" ref="D51:M51" si="4">D3</f>
        <v>Universities</v>
      </c>
      <c r="E51" s="181" t="str">
        <f t="shared" si="4"/>
        <v>Research Inst.</v>
      </c>
      <c r="F51" s="181" t="str">
        <f t="shared" si="4"/>
        <v>FE</v>
      </c>
      <c r="G51" s="181" t="str">
        <f t="shared" si="4"/>
        <v>Intern'l Res Inst</v>
      </c>
      <c r="H51" s="181" t="str">
        <f t="shared" si="4"/>
        <v>Cultural Institutions</v>
      </c>
      <c r="I51" s="181" t="str">
        <f t="shared" si="4"/>
        <v>Hospitals</v>
      </c>
      <c r="J51" s="181" t="str">
        <f t="shared" si="4"/>
        <v>Primary Schools</v>
      </c>
      <c r="K51" s="181" t="str">
        <f t="shared" si="4"/>
        <v>Secondary Schools</v>
      </c>
      <c r="L51" s="181" t="str">
        <f t="shared" si="4"/>
        <v xml:space="preserve">Government </v>
      </c>
      <c r="M51" s="181" t="str">
        <f t="shared" si="4"/>
        <v>For -profit Orgs</v>
      </c>
      <c r="O51" s="78"/>
      <c r="P51" s="181" t="str">
        <f t="shared" ref="P51:Y51" si="5">P3</f>
        <v>Universities</v>
      </c>
      <c r="Q51" s="181" t="str">
        <f t="shared" si="5"/>
        <v>Research Inst.</v>
      </c>
      <c r="R51" s="181" t="str">
        <f t="shared" si="5"/>
        <v>FE</v>
      </c>
      <c r="S51" s="181" t="str">
        <f t="shared" si="5"/>
        <v>Intern'l Res Inst</v>
      </c>
      <c r="T51" s="181" t="str">
        <f t="shared" si="5"/>
        <v>Cultural Institutions</v>
      </c>
      <c r="U51" s="181" t="str">
        <f t="shared" si="5"/>
        <v>Hospitals</v>
      </c>
      <c r="V51" s="181" t="str">
        <f t="shared" si="5"/>
        <v>Primary Schools</v>
      </c>
      <c r="W51" s="181" t="str">
        <f t="shared" si="5"/>
        <v>Secondary Schools</v>
      </c>
      <c r="X51" s="181" t="str">
        <f t="shared" si="5"/>
        <v xml:space="preserve">Government </v>
      </c>
      <c r="Y51" s="181" t="str">
        <f t="shared" si="5"/>
        <v>For -profit Orgs</v>
      </c>
      <c r="AB51" s="78"/>
      <c r="AC51" s="77" t="str">
        <f t="shared" ref="AC51:AL51" si="6">AC3</f>
        <v>Universities</v>
      </c>
      <c r="AD51" s="77" t="str">
        <f t="shared" si="6"/>
        <v>Research Institutes</v>
      </c>
      <c r="AE51" s="77" t="str">
        <f t="shared" si="6"/>
        <v>FE</v>
      </c>
      <c r="AF51" s="77" t="str">
        <f t="shared" si="6"/>
        <v>International Research Organizations</v>
      </c>
      <c r="AG51" s="77" t="str">
        <f t="shared" si="6"/>
        <v>Cultural Institutions</v>
      </c>
      <c r="AH51" s="77" t="str">
        <f t="shared" si="6"/>
        <v>Hospitals</v>
      </c>
      <c r="AI51" s="77" t="str">
        <f t="shared" si="6"/>
        <v>Primary Schools</v>
      </c>
      <c r="AJ51" s="77" t="str">
        <f t="shared" si="6"/>
        <v>Secondary Schools</v>
      </c>
      <c r="AK51" s="77" t="str">
        <f t="shared" si="6"/>
        <v xml:space="preserve">Government </v>
      </c>
      <c r="AL51" s="77" t="str">
        <f t="shared" si="6"/>
        <v>For -profit</v>
      </c>
      <c r="AO51" s="78"/>
      <c r="AP51" s="77" t="str">
        <f t="shared" ref="AP51:AY51" si="7">AP3</f>
        <v>Universities</v>
      </c>
      <c r="AQ51" s="77" t="str">
        <f t="shared" si="7"/>
        <v>Research Institutes</v>
      </c>
      <c r="AR51" s="77" t="str">
        <f t="shared" si="7"/>
        <v>FE</v>
      </c>
      <c r="AS51" s="77" t="str">
        <f t="shared" si="7"/>
        <v>International Research Organizations</v>
      </c>
      <c r="AT51" s="77" t="str">
        <f t="shared" si="7"/>
        <v>Cultural Institutions</v>
      </c>
      <c r="AU51" s="77" t="str">
        <f t="shared" si="7"/>
        <v>Hospitals</v>
      </c>
      <c r="AV51" s="77" t="str">
        <f t="shared" si="7"/>
        <v>Primary Schools</v>
      </c>
      <c r="AW51" s="77" t="str">
        <f t="shared" si="7"/>
        <v>Secondary Schools</v>
      </c>
      <c r="AX51" s="77" t="str">
        <f t="shared" si="7"/>
        <v xml:space="preserve">Government </v>
      </c>
      <c r="AY51" s="77" t="str">
        <f t="shared" si="7"/>
        <v>For -profit</v>
      </c>
    </row>
    <row r="52" spans="3:51" ht="91.15" customHeight="1" x14ac:dyDescent="0.25">
      <c r="C52" s="182" t="s">
        <v>260</v>
      </c>
      <c r="D52" s="183">
        <f t="shared" ref="D52:M54" si="8">COUNTIF(D$4:D$45,$AO52)</f>
        <v>27</v>
      </c>
      <c r="E52" s="183">
        <f t="shared" si="8"/>
        <v>23</v>
      </c>
      <c r="F52" s="183">
        <f t="shared" si="8"/>
        <v>14</v>
      </c>
      <c r="G52" s="183">
        <f t="shared" si="8"/>
        <v>8</v>
      </c>
      <c r="H52" s="183">
        <f t="shared" si="8"/>
        <v>19</v>
      </c>
      <c r="I52" s="183">
        <f t="shared" si="8"/>
        <v>12</v>
      </c>
      <c r="J52" s="183">
        <f t="shared" si="8"/>
        <v>5</v>
      </c>
      <c r="K52" s="183">
        <f t="shared" si="8"/>
        <v>9</v>
      </c>
      <c r="L52" s="183">
        <f t="shared" si="8"/>
        <v>13</v>
      </c>
      <c r="M52" s="183">
        <f t="shared" si="8"/>
        <v>4</v>
      </c>
      <c r="O52" s="182" t="s">
        <v>260</v>
      </c>
      <c r="P52" s="183">
        <f t="shared" ref="P52:Y54" si="9">COUNTIF(P$4:P$45,$AO52)</f>
        <v>26</v>
      </c>
      <c r="Q52" s="183">
        <f t="shared" si="9"/>
        <v>23</v>
      </c>
      <c r="R52" s="183">
        <f t="shared" si="9"/>
        <v>12</v>
      </c>
      <c r="S52" s="183">
        <f t="shared" si="9"/>
        <v>8</v>
      </c>
      <c r="T52" s="183">
        <f t="shared" si="9"/>
        <v>18</v>
      </c>
      <c r="U52" s="183">
        <f t="shared" si="9"/>
        <v>12</v>
      </c>
      <c r="V52" s="183">
        <f t="shared" si="9"/>
        <v>4</v>
      </c>
      <c r="W52" s="183">
        <f t="shared" si="9"/>
        <v>7</v>
      </c>
      <c r="X52" s="183">
        <f t="shared" si="9"/>
        <v>12</v>
      </c>
      <c r="Y52" s="183">
        <f t="shared" si="9"/>
        <v>4</v>
      </c>
      <c r="AB52" s="78" t="s">
        <v>130</v>
      </c>
      <c r="AC52" s="78">
        <f t="shared" ref="AC52:AL54" si="10">COUNTIF(AC$4:AC$45,$AO52)</f>
        <v>23</v>
      </c>
      <c r="AD52" s="78">
        <f t="shared" si="10"/>
        <v>20</v>
      </c>
      <c r="AE52" s="78">
        <f t="shared" si="10"/>
        <v>13</v>
      </c>
      <c r="AF52" s="78">
        <f t="shared" si="10"/>
        <v>7</v>
      </c>
      <c r="AG52" s="78">
        <f t="shared" si="10"/>
        <v>16</v>
      </c>
      <c r="AH52" s="78">
        <f t="shared" si="10"/>
        <v>10</v>
      </c>
      <c r="AI52" s="78">
        <f t="shared" si="10"/>
        <v>3</v>
      </c>
      <c r="AJ52" s="78">
        <f t="shared" si="10"/>
        <v>7</v>
      </c>
      <c r="AK52" s="78">
        <f t="shared" si="10"/>
        <v>12</v>
      </c>
      <c r="AL52" s="78">
        <f t="shared" si="10"/>
        <v>5</v>
      </c>
      <c r="AO52" s="78" t="s">
        <v>130</v>
      </c>
      <c r="AP52" s="78">
        <f>COUNTIF(AP$4:AP$46,$AO52)</f>
        <v>23</v>
      </c>
      <c r="AQ52" s="78">
        <f t="shared" ref="AQ52:AY52" si="11">COUNTIF(AQ$4:AQ$46,$AO52)</f>
        <v>0</v>
      </c>
      <c r="AR52" s="78">
        <f t="shared" si="11"/>
        <v>0</v>
      </c>
      <c r="AS52" s="78">
        <f t="shared" si="11"/>
        <v>0</v>
      </c>
      <c r="AT52" s="78">
        <f t="shared" si="11"/>
        <v>0</v>
      </c>
      <c r="AU52" s="78">
        <f t="shared" si="11"/>
        <v>0</v>
      </c>
      <c r="AV52" s="78">
        <f t="shared" si="11"/>
        <v>0</v>
      </c>
      <c r="AW52" s="78">
        <f t="shared" si="11"/>
        <v>0</v>
      </c>
      <c r="AX52" s="78">
        <f t="shared" si="11"/>
        <v>0</v>
      </c>
      <c r="AY52" s="78">
        <f t="shared" si="11"/>
        <v>0</v>
      </c>
    </row>
    <row r="53" spans="3:51" ht="91.15" customHeight="1" x14ac:dyDescent="0.25">
      <c r="C53" s="182" t="s">
        <v>261</v>
      </c>
      <c r="D53" s="183">
        <f t="shared" si="8"/>
        <v>4</v>
      </c>
      <c r="E53" s="183">
        <f t="shared" si="8"/>
        <v>4</v>
      </c>
      <c r="F53" s="183">
        <f t="shared" si="8"/>
        <v>2</v>
      </c>
      <c r="G53" s="183">
        <f t="shared" si="8"/>
        <v>2</v>
      </c>
      <c r="H53" s="183">
        <f t="shared" si="8"/>
        <v>4</v>
      </c>
      <c r="I53" s="183">
        <f t="shared" si="8"/>
        <v>3</v>
      </c>
      <c r="J53" s="183">
        <f t="shared" si="8"/>
        <v>3</v>
      </c>
      <c r="K53" s="183">
        <f t="shared" si="8"/>
        <v>2</v>
      </c>
      <c r="L53" s="183">
        <f t="shared" si="8"/>
        <v>3</v>
      </c>
      <c r="M53" s="183">
        <f t="shared" si="8"/>
        <v>1</v>
      </c>
      <c r="O53" s="182" t="s">
        <v>261</v>
      </c>
      <c r="P53" s="183">
        <f t="shared" si="9"/>
        <v>4</v>
      </c>
      <c r="Q53" s="183">
        <f t="shared" si="9"/>
        <v>4</v>
      </c>
      <c r="R53" s="183">
        <f t="shared" si="9"/>
        <v>3</v>
      </c>
      <c r="S53" s="183">
        <f t="shared" si="9"/>
        <v>2</v>
      </c>
      <c r="T53" s="183">
        <f t="shared" si="9"/>
        <v>5</v>
      </c>
      <c r="U53" s="183">
        <f t="shared" si="9"/>
        <v>3</v>
      </c>
      <c r="V53" s="183">
        <f t="shared" si="9"/>
        <v>4</v>
      </c>
      <c r="W53" s="183">
        <f t="shared" si="9"/>
        <v>2</v>
      </c>
      <c r="X53" s="183">
        <f t="shared" si="9"/>
        <v>3</v>
      </c>
      <c r="Y53" s="183">
        <f t="shared" si="9"/>
        <v>1</v>
      </c>
      <c r="AB53" s="78" t="s">
        <v>131</v>
      </c>
      <c r="AC53" s="78">
        <f t="shared" si="10"/>
        <v>5</v>
      </c>
      <c r="AD53" s="78">
        <f t="shared" si="10"/>
        <v>4</v>
      </c>
      <c r="AE53" s="78">
        <f t="shared" si="10"/>
        <v>3</v>
      </c>
      <c r="AF53" s="78">
        <f t="shared" si="10"/>
        <v>2</v>
      </c>
      <c r="AG53" s="78">
        <f t="shared" si="10"/>
        <v>4</v>
      </c>
      <c r="AH53" s="78">
        <f t="shared" si="10"/>
        <v>2</v>
      </c>
      <c r="AI53" s="78">
        <f t="shared" si="10"/>
        <v>4</v>
      </c>
      <c r="AJ53" s="78">
        <f t="shared" si="10"/>
        <v>2</v>
      </c>
      <c r="AK53" s="78">
        <f t="shared" si="10"/>
        <v>3</v>
      </c>
      <c r="AL53" s="78">
        <f t="shared" si="10"/>
        <v>1</v>
      </c>
      <c r="AO53" s="78" t="s">
        <v>131</v>
      </c>
      <c r="AP53" s="78">
        <f t="shared" ref="AP53:AY56" si="12">COUNTIF(AP$4:AP$46,$AO53)</f>
        <v>5</v>
      </c>
      <c r="AQ53" s="78">
        <f t="shared" si="12"/>
        <v>3</v>
      </c>
      <c r="AR53" s="78">
        <f t="shared" si="12"/>
        <v>3</v>
      </c>
      <c r="AS53" s="78">
        <f t="shared" si="12"/>
        <v>2</v>
      </c>
      <c r="AT53" s="78">
        <f t="shared" si="12"/>
        <v>4</v>
      </c>
      <c r="AU53" s="78">
        <f t="shared" si="12"/>
        <v>2</v>
      </c>
      <c r="AV53" s="78">
        <f t="shared" si="12"/>
        <v>4</v>
      </c>
      <c r="AW53" s="78">
        <f t="shared" si="12"/>
        <v>3</v>
      </c>
      <c r="AX53" s="78">
        <f t="shared" si="12"/>
        <v>2</v>
      </c>
      <c r="AY53" s="78">
        <f t="shared" si="12"/>
        <v>1</v>
      </c>
    </row>
    <row r="54" spans="3:51" ht="91.15" customHeight="1" x14ac:dyDescent="0.25">
      <c r="C54" s="182" t="s">
        <v>262</v>
      </c>
      <c r="D54" s="183">
        <f t="shared" si="8"/>
        <v>3</v>
      </c>
      <c r="E54" s="183">
        <f t="shared" si="8"/>
        <v>6</v>
      </c>
      <c r="F54" s="183">
        <f t="shared" si="8"/>
        <v>8</v>
      </c>
      <c r="G54" s="183">
        <f t="shared" si="8"/>
        <v>1</v>
      </c>
      <c r="H54" s="183">
        <f t="shared" si="8"/>
        <v>5</v>
      </c>
      <c r="I54" s="183">
        <f t="shared" si="8"/>
        <v>4</v>
      </c>
      <c r="J54" s="183">
        <f t="shared" si="8"/>
        <v>10</v>
      </c>
      <c r="K54" s="183">
        <f t="shared" si="8"/>
        <v>9</v>
      </c>
      <c r="L54" s="183">
        <f t="shared" si="8"/>
        <v>7</v>
      </c>
      <c r="M54" s="183">
        <f t="shared" si="8"/>
        <v>1</v>
      </c>
      <c r="O54" s="182" t="s">
        <v>262</v>
      </c>
      <c r="P54" s="183">
        <f t="shared" si="9"/>
        <v>4</v>
      </c>
      <c r="Q54" s="183">
        <f t="shared" si="9"/>
        <v>5</v>
      </c>
      <c r="R54" s="183">
        <f t="shared" si="9"/>
        <v>7</v>
      </c>
      <c r="S54" s="183">
        <f t="shared" si="9"/>
        <v>1</v>
      </c>
      <c r="T54" s="183">
        <f t="shared" si="9"/>
        <v>4</v>
      </c>
      <c r="U54" s="183">
        <f t="shared" si="9"/>
        <v>4</v>
      </c>
      <c r="V54" s="183">
        <f t="shared" si="9"/>
        <v>10</v>
      </c>
      <c r="W54" s="183">
        <f t="shared" si="9"/>
        <v>11</v>
      </c>
      <c r="X54" s="183">
        <f t="shared" si="9"/>
        <v>7</v>
      </c>
      <c r="Y54" s="183">
        <f t="shared" si="9"/>
        <v>2</v>
      </c>
      <c r="AB54" s="78" t="s">
        <v>132</v>
      </c>
      <c r="AC54" s="78">
        <f t="shared" si="10"/>
        <v>6</v>
      </c>
      <c r="AD54" s="78">
        <f t="shared" si="10"/>
        <v>5</v>
      </c>
      <c r="AE54" s="78">
        <f t="shared" si="10"/>
        <v>8</v>
      </c>
      <c r="AF54" s="78">
        <f t="shared" si="10"/>
        <v>1</v>
      </c>
      <c r="AG54" s="78">
        <f t="shared" si="10"/>
        <v>5</v>
      </c>
      <c r="AH54" s="78">
        <f t="shared" si="10"/>
        <v>5</v>
      </c>
      <c r="AI54" s="78">
        <f t="shared" si="10"/>
        <v>11</v>
      </c>
      <c r="AJ54" s="78">
        <f t="shared" si="10"/>
        <v>12</v>
      </c>
      <c r="AK54" s="78">
        <f t="shared" si="10"/>
        <v>7</v>
      </c>
      <c r="AL54" s="78">
        <f t="shared" si="10"/>
        <v>2</v>
      </c>
      <c r="AO54" s="78" t="s">
        <v>132</v>
      </c>
      <c r="AP54" s="78">
        <f t="shared" si="12"/>
        <v>5</v>
      </c>
      <c r="AQ54" s="78">
        <f t="shared" si="12"/>
        <v>0</v>
      </c>
      <c r="AR54" s="78">
        <f t="shared" si="12"/>
        <v>6</v>
      </c>
      <c r="AS54" s="78">
        <f t="shared" si="12"/>
        <v>0</v>
      </c>
      <c r="AT54" s="78">
        <f t="shared" si="12"/>
        <v>0</v>
      </c>
      <c r="AU54" s="78">
        <f t="shared" si="12"/>
        <v>0</v>
      </c>
      <c r="AV54" s="78">
        <f t="shared" si="12"/>
        <v>9</v>
      </c>
      <c r="AW54" s="78">
        <f t="shared" si="12"/>
        <v>8</v>
      </c>
      <c r="AX54" s="78">
        <f t="shared" si="12"/>
        <v>7</v>
      </c>
      <c r="AY54" s="78">
        <f t="shared" si="12"/>
        <v>1</v>
      </c>
    </row>
    <row r="55" spans="3:51" ht="91.15" customHeight="1" x14ac:dyDescent="0.25">
      <c r="C55" s="182" t="s">
        <v>139</v>
      </c>
      <c r="D55" s="183">
        <f t="shared" ref="D55:M55" si="13">COUNTIF(D$4:D$45,"MAN")</f>
        <v>2</v>
      </c>
      <c r="E55" s="183">
        <f t="shared" si="13"/>
        <v>1</v>
      </c>
      <c r="F55" s="183">
        <f t="shared" si="13"/>
        <v>1</v>
      </c>
      <c r="G55" s="183">
        <f t="shared" si="13"/>
        <v>1</v>
      </c>
      <c r="H55" s="183">
        <f t="shared" si="13"/>
        <v>2</v>
      </c>
      <c r="I55" s="183">
        <f t="shared" si="13"/>
        <v>1</v>
      </c>
      <c r="J55" s="183">
        <f t="shared" si="13"/>
        <v>2</v>
      </c>
      <c r="K55" s="183">
        <f t="shared" si="13"/>
        <v>2</v>
      </c>
      <c r="L55" s="183">
        <f t="shared" si="13"/>
        <v>3</v>
      </c>
      <c r="M55" s="183">
        <f t="shared" si="13"/>
        <v>1</v>
      </c>
      <c r="O55" s="182" t="s">
        <v>139</v>
      </c>
      <c r="P55" s="183">
        <f t="shared" ref="P55:Y55" si="14">COUNTIF(P$4:P$45,"MAN")</f>
        <v>2</v>
      </c>
      <c r="Q55" s="183">
        <f t="shared" si="14"/>
        <v>1</v>
      </c>
      <c r="R55" s="183">
        <f t="shared" si="14"/>
        <v>1</v>
      </c>
      <c r="S55" s="183">
        <f t="shared" si="14"/>
        <v>1</v>
      </c>
      <c r="T55" s="183">
        <f t="shared" si="14"/>
        <v>2</v>
      </c>
      <c r="U55" s="183">
        <f t="shared" si="14"/>
        <v>1</v>
      </c>
      <c r="V55" s="183">
        <f t="shared" si="14"/>
        <v>2</v>
      </c>
      <c r="W55" s="183">
        <f t="shared" si="14"/>
        <v>2</v>
      </c>
      <c r="X55" s="183">
        <f t="shared" si="14"/>
        <v>2</v>
      </c>
      <c r="Y55" s="183">
        <f t="shared" si="14"/>
        <v>1</v>
      </c>
      <c r="AB55" s="78" t="s">
        <v>139</v>
      </c>
      <c r="AC55" s="78">
        <f t="shared" ref="AC55:AL55" si="15">COUNTIF(AC$4:AC$45,"MAN")</f>
        <v>1</v>
      </c>
      <c r="AD55" s="78">
        <f t="shared" si="15"/>
        <v>1</v>
      </c>
      <c r="AE55" s="78">
        <f t="shared" si="15"/>
        <v>1</v>
      </c>
      <c r="AF55" s="78">
        <f t="shared" si="15"/>
        <v>1</v>
      </c>
      <c r="AG55" s="78">
        <f t="shared" si="15"/>
        <v>2</v>
      </c>
      <c r="AH55" s="78">
        <f t="shared" si="15"/>
        <v>1</v>
      </c>
      <c r="AI55" s="78">
        <f t="shared" si="15"/>
        <v>2</v>
      </c>
      <c r="AJ55" s="78">
        <f t="shared" si="15"/>
        <v>2</v>
      </c>
      <c r="AK55" s="78">
        <f t="shared" si="15"/>
        <v>2</v>
      </c>
      <c r="AL55" s="78">
        <f t="shared" si="15"/>
        <v>1</v>
      </c>
      <c r="AO55" s="78" t="s">
        <v>139</v>
      </c>
      <c r="AP55" s="78">
        <f>COUNTIF(AP$4:AP$46,"MAN")</f>
        <v>1</v>
      </c>
      <c r="AQ55" s="78">
        <f t="shared" ref="AQ55:AY55" si="16">COUNTIF(AQ$4:AQ$46,"MAN")</f>
        <v>1</v>
      </c>
      <c r="AR55" s="78">
        <f t="shared" si="16"/>
        <v>1</v>
      </c>
      <c r="AS55" s="78">
        <f t="shared" si="16"/>
        <v>1</v>
      </c>
      <c r="AT55" s="78">
        <f t="shared" si="16"/>
        <v>2</v>
      </c>
      <c r="AU55" s="78">
        <f t="shared" si="16"/>
        <v>1</v>
      </c>
      <c r="AV55" s="78">
        <f t="shared" si="16"/>
        <v>1</v>
      </c>
      <c r="AW55" s="78">
        <f t="shared" si="16"/>
        <v>1</v>
      </c>
      <c r="AX55" s="78">
        <f t="shared" si="16"/>
        <v>1</v>
      </c>
      <c r="AY55" s="78">
        <f t="shared" si="16"/>
        <v>1</v>
      </c>
    </row>
    <row r="56" spans="3:51" ht="91.15" customHeight="1" x14ac:dyDescent="0.25">
      <c r="C56" s="182" t="s">
        <v>134</v>
      </c>
      <c r="D56" s="183">
        <f t="shared" ref="D56:M56" si="17">COUNTIF(D$4:D$45,$AO56)</f>
        <v>2</v>
      </c>
      <c r="E56" s="183">
        <f t="shared" si="17"/>
        <v>1</v>
      </c>
      <c r="F56" s="183">
        <f t="shared" si="17"/>
        <v>0</v>
      </c>
      <c r="G56" s="183">
        <f t="shared" si="17"/>
        <v>2</v>
      </c>
      <c r="H56" s="183">
        <f t="shared" si="17"/>
        <v>1</v>
      </c>
      <c r="I56" s="183">
        <f t="shared" si="17"/>
        <v>1</v>
      </c>
      <c r="J56" s="183">
        <f t="shared" si="17"/>
        <v>2</v>
      </c>
      <c r="K56" s="183">
        <f t="shared" si="17"/>
        <v>4</v>
      </c>
      <c r="L56" s="183">
        <f t="shared" si="17"/>
        <v>5</v>
      </c>
      <c r="M56" s="183">
        <f t="shared" si="17"/>
        <v>3</v>
      </c>
      <c r="O56" s="182" t="s">
        <v>134</v>
      </c>
      <c r="P56" s="183">
        <f t="shared" ref="P56:Y56" si="18">COUNTIF(P$4:P$45,$AO56)</f>
        <v>2</v>
      </c>
      <c r="Q56" s="183">
        <f t="shared" si="18"/>
        <v>1</v>
      </c>
      <c r="R56" s="183">
        <f t="shared" si="18"/>
        <v>0</v>
      </c>
      <c r="S56" s="183">
        <f t="shared" si="18"/>
        <v>2</v>
      </c>
      <c r="T56" s="183">
        <f t="shared" si="18"/>
        <v>1</v>
      </c>
      <c r="U56" s="183">
        <f t="shared" si="18"/>
        <v>1</v>
      </c>
      <c r="V56" s="183">
        <f t="shared" si="18"/>
        <v>1</v>
      </c>
      <c r="W56" s="183">
        <f t="shared" si="18"/>
        <v>2</v>
      </c>
      <c r="X56" s="183">
        <f t="shared" si="18"/>
        <v>5</v>
      </c>
      <c r="Y56" s="183">
        <f t="shared" si="18"/>
        <v>4</v>
      </c>
      <c r="AB56" s="78" t="s">
        <v>134</v>
      </c>
      <c r="AC56" s="78">
        <f t="shared" ref="AC56:AL56" si="19">COUNTIF(AC$4:AC$45,$AO56)</f>
        <v>2</v>
      </c>
      <c r="AD56" s="78">
        <f t="shared" si="19"/>
        <v>1</v>
      </c>
      <c r="AE56" s="78">
        <f t="shared" si="19"/>
        <v>0</v>
      </c>
      <c r="AF56" s="78">
        <f t="shared" si="19"/>
        <v>2</v>
      </c>
      <c r="AG56" s="78">
        <f t="shared" si="19"/>
        <v>2</v>
      </c>
      <c r="AH56" s="78">
        <f t="shared" si="19"/>
        <v>2</v>
      </c>
      <c r="AI56" s="78">
        <f t="shared" si="19"/>
        <v>2</v>
      </c>
      <c r="AJ56" s="78">
        <f t="shared" si="19"/>
        <v>2</v>
      </c>
      <c r="AK56" s="78">
        <f t="shared" si="19"/>
        <v>5</v>
      </c>
      <c r="AL56" s="78">
        <f t="shared" si="19"/>
        <v>4</v>
      </c>
      <c r="AO56" s="78" t="s">
        <v>134</v>
      </c>
      <c r="AP56" s="78">
        <f t="shared" si="12"/>
        <v>2</v>
      </c>
      <c r="AQ56" s="78">
        <f t="shared" si="12"/>
        <v>0</v>
      </c>
      <c r="AR56" s="78">
        <f t="shared" si="12"/>
        <v>0</v>
      </c>
      <c r="AS56" s="78">
        <f t="shared" si="12"/>
        <v>3</v>
      </c>
      <c r="AT56" s="78">
        <f t="shared" si="12"/>
        <v>1</v>
      </c>
      <c r="AU56" s="78">
        <f t="shared" si="12"/>
        <v>2</v>
      </c>
      <c r="AV56" s="78">
        <f t="shared" si="12"/>
        <v>4</v>
      </c>
      <c r="AW56" s="78">
        <f t="shared" si="12"/>
        <v>0</v>
      </c>
      <c r="AX56" s="78">
        <f t="shared" si="12"/>
        <v>5</v>
      </c>
      <c r="AY56" s="78">
        <f t="shared" si="12"/>
        <v>4</v>
      </c>
    </row>
    <row r="57" spans="3:51" ht="4.1500000000000004" customHeight="1" x14ac:dyDescent="0.25">
      <c r="C57" s="180"/>
      <c r="D57" s="180"/>
      <c r="O57" s="180"/>
      <c r="P57" s="180"/>
    </row>
    <row r="58" spans="3:51" x14ac:dyDescent="0.25">
      <c r="D58" s="75">
        <f>SUM(D52:D56)</f>
        <v>38</v>
      </c>
      <c r="E58" s="75">
        <f t="shared" ref="E58:M58" si="20">SUM(E52:E56)</f>
        <v>35</v>
      </c>
      <c r="F58" s="75">
        <f t="shared" si="20"/>
        <v>25</v>
      </c>
      <c r="G58" s="75">
        <f t="shared" si="20"/>
        <v>14</v>
      </c>
      <c r="H58" s="75">
        <f t="shared" si="20"/>
        <v>31</v>
      </c>
      <c r="I58" s="75">
        <f t="shared" si="20"/>
        <v>21</v>
      </c>
      <c r="J58" s="75">
        <f t="shared" si="20"/>
        <v>22</v>
      </c>
      <c r="K58" s="75">
        <f t="shared" si="20"/>
        <v>26</v>
      </c>
      <c r="L58" s="75">
        <f t="shared" si="20"/>
        <v>31</v>
      </c>
      <c r="M58" s="75">
        <f t="shared" si="20"/>
        <v>10</v>
      </c>
      <c r="P58" s="75">
        <f>SUM(P52:P56)</f>
        <v>38</v>
      </c>
      <c r="Q58" s="75">
        <f t="shared" ref="Q58:Y58" si="21">SUM(Q52:Q56)</f>
        <v>34</v>
      </c>
      <c r="R58" s="75">
        <f t="shared" si="21"/>
        <v>23</v>
      </c>
      <c r="S58" s="75">
        <f t="shared" si="21"/>
        <v>14</v>
      </c>
      <c r="T58" s="75">
        <f t="shared" si="21"/>
        <v>30</v>
      </c>
      <c r="U58" s="75">
        <f t="shared" si="21"/>
        <v>21</v>
      </c>
      <c r="V58" s="75">
        <f t="shared" si="21"/>
        <v>21</v>
      </c>
      <c r="W58" s="75">
        <f t="shared" si="21"/>
        <v>24</v>
      </c>
      <c r="X58" s="75">
        <f t="shared" si="21"/>
        <v>29</v>
      </c>
      <c r="Y58" s="75">
        <f t="shared" si="21"/>
        <v>12</v>
      </c>
      <c r="AC58" s="75">
        <f>SUM(AC52:AC56)</f>
        <v>37</v>
      </c>
      <c r="AD58" s="75">
        <f t="shared" ref="AD58:AL58" si="22">SUM(AD52:AD56)</f>
        <v>31</v>
      </c>
      <c r="AE58" s="75">
        <f t="shared" si="22"/>
        <v>25</v>
      </c>
      <c r="AF58" s="75">
        <f t="shared" si="22"/>
        <v>13</v>
      </c>
      <c r="AG58" s="75">
        <f t="shared" si="22"/>
        <v>29</v>
      </c>
      <c r="AH58" s="75">
        <f t="shared" si="22"/>
        <v>20</v>
      </c>
      <c r="AI58" s="75">
        <f t="shared" si="22"/>
        <v>22</v>
      </c>
      <c r="AJ58" s="75">
        <f t="shared" si="22"/>
        <v>25</v>
      </c>
      <c r="AK58" s="75">
        <f t="shared" si="22"/>
        <v>29</v>
      </c>
      <c r="AL58" s="75">
        <f t="shared" si="22"/>
        <v>13</v>
      </c>
    </row>
    <row r="59" spans="3:51" x14ac:dyDescent="0.25">
      <c r="C59" s="75" t="s">
        <v>209</v>
      </c>
      <c r="O59" s="75" t="s">
        <v>209</v>
      </c>
      <c r="AB59" s="75" t="s">
        <v>209</v>
      </c>
    </row>
    <row r="60" spans="3:51" ht="30" x14ac:dyDescent="0.25">
      <c r="C60" s="78" t="s">
        <v>130</v>
      </c>
      <c r="D60" s="161">
        <f>D52/D$58</f>
        <v>0.71052631578947367</v>
      </c>
      <c r="E60" s="161">
        <f t="shared" ref="E60:M60" si="23">E52/E$58</f>
        <v>0.65714285714285714</v>
      </c>
      <c r="F60" s="161">
        <f t="shared" si="23"/>
        <v>0.56000000000000005</v>
      </c>
      <c r="G60" s="161">
        <f t="shared" si="23"/>
        <v>0.5714285714285714</v>
      </c>
      <c r="H60" s="161">
        <f t="shared" si="23"/>
        <v>0.61290322580645162</v>
      </c>
      <c r="I60" s="161">
        <f t="shared" si="23"/>
        <v>0.5714285714285714</v>
      </c>
      <c r="J60" s="161">
        <f t="shared" si="23"/>
        <v>0.22727272727272727</v>
      </c>
      <c r="K60" s="161">
        <f t="shared" si="23"/>
        <v>0.34615384615384615</v>
      </c>
      <c r="L60" s="161">
        <f t="shared" si="23"/>
        <v>0.41935483870967744</v>
      </c>
      <c r="M60" s="161">
        <f t="shared" si="23"/>
        <v>0.4</v>
      </c>
      <c r="O60" s="78" t="s">
        <v>130</v>
      </c>
      <c r="P60" s="161">
        <f>P52/P$58</f>
        <v>0.68421052631578949</v>
      </c>
      <c r="Q60" s="161">
        <f t="shared" ref="Q60:Y60" si="24">Q52/Q$58</f>
        <v>0.67647058823529416</v>
      </c>
      <c r="R60" s="161">
        <f t="shared" si="24"/>
        <v>0.52173913043478259</v>
      </c>
      <c r="S60" s="161">
        <f t="shared" si="24"/>
        <v>0.5714285714285714</v>
      </c>
      <c r="T60" s="161">
        <f t="shared" si="24"/>
        <v>0.6</v>
      </c>
      <c r="U60" s="161">
        <f t="shared" si="24"/>
        <v>0.5714285714285714</v>
      </c>
      <c r="V60" s="161">
        <f t="shared" si="24"/>
        <v>0.19047619047619047</v>
      </c>
      <c r="W60" s="161">
        <f t="shared" si="24"/>
        <v>0.29166666666666669</v>
      </c>
      <c r="X60" s="161">
        <f t="shared" si="24"/>
        <v>0.41379310344827586</v>
      </c>
      <c r="Y60" s="161">
        <f t="shared" si="24"/>
        <v>0.33333333333333331</v>
      </c>
      <c r="AB60" s="78" t="s">
        <v>130</v>
      </c>
      <c r="AC60" s="161">
        <f>AC52/AC$58</f>
        <v>0.6216216216216216</v>
      </c>
      <c r="AD60" s="161">
        <f t="shared" ref="AD60:AL60" si="25">AD52/AD$58</f>
        <v>0.64516129032258063</v>
      </c>
      <c r="AE60" s="161">
        <f t="shared" si="25"/>
        <v>0.52</v>
      </c>
      <c r="AF60" s="161">
        <f t="shared" si="25"/>
        <v>0.53846153846153844</v>
      </c>
      <c r="AG60" s="161">
        <f t="shared" si="25"/>
        <v>0.55172413793103448</v>
      </c>
      <c r="AH60" s="161">
        <f t="shared" si="25"/>
        <v>0.5</v>
      </c>
      <c r="AI60" s="161">
        <f t="shared" si="25"/>
        <v>0.13636363636363635</v>
      </c>
      <c r="AJ60" s="161">
        <f t="shared" si="25"/>
        <v>0.28000000000000003</v>
      </c>
      <c r="AK60" s="161">
        <f t="shared" si="25"/>
        <v>0.41379310344827586</v>
      </c>
      <c r="AL60" s="161">
        <f t="shared" si="25"/>
        <v>0.38461538461538464</v>
      </c>
    </row>
    <row r="61" spans="3:51" ht="45" x14ac:dyDescent="0.25">
      <c r="C61" s="78" t="s">
        <v>131</v>
      </c>
      <c r="D61" s="161">
        <f t="shared" ref="D61:M61" si="26">D53/D$58</f>
        <v>0.10526315789473684</v>
      </c>
      <c r="E61" s="161">
        <f t="shared" si="26"/>
        <v>0.11428571428571428</v>
      </c>
      <c r="F61" s="161">
        <f t="shared" si="26"/>
        <v>0.08</v>
      </c>
      <c r="G61" s="161">
        <f t="shared" si="26"/>
        <v>0.14285714285714285</v>
      </c>
      <c r="H61" s="161">
        <f t="shared" si="26"/>
        <v>0.12903225806451613</v>
      </c>
      <c r="I61" s="161">
        <f t="shared" si="26"/>
        <v>0.14285714285714285</v>
      </c>
      <c r="J61" s="161">
        <f t="shared" si="26"/>
        <v>0.13636363636363635</v>
      </c>
      <c r="K61" s="161">
        <f t="shared" si="26"/>
        <v>7.6923076923076927E-2</v>
      </c>
      <c r="L61" s="161">
        <f t="shared" si="26"/>
        <v>9.6774193548387094E-2</v>
      </c>
      <c r="M61" s="161">
        <f t="shared" si="26"/>
        <v>0.1</v>
      </c>
      <c r="O61" s="78" t="s">
        <v>131</v>
      </c>
      <c r="P61" s="161">
        <f t="shared" ref="P61:Y61" si="27">P53/P$58</f>
        <v>0.10526315789473684</v>
      </c>
      <c r="Q61" s="161">
        <f t="shared" si="27"/>
        <v>0.11764705882352941</v>
      </c>
      <c r="R61" s="161">
        <f t="shared" si="27"/>
        <v>0.13043478260869565</v>
      </c>
      <c r="S61" s="161">
        <f t="shared" si="27"/>
        <v>0.14285714285714285</v>
      </c>
      <c r="T61" s="161">
        <f t="shared" si="27"/>
        <v>0.16666666666666666</v>
      </c>
      <c r="U61" s="161">
        <f t="shared" si="27"/>
        <v>0.14285714285714285</v>
      </c>
      <c r="V61" s="161">
        <f t="shared" si="27"/>
        <v>0.19047619047619047</v>
      </c>
      <c r="W61" s="161">
        <f t="shared" si="27"/>
        <v>8.3333333333333329E-2</v>
      </c>
      <c r="X61" s="161">
        <f t="shared" si="27"/>
        <v>0.10344827586206896</v>
      </c>
      <c r="Y61" s="161">
        <f t="shared" si="27"/>
        <v>8.3333333333333329E-2</v>
      </c>
      <c r="AB61" s="78" t="s">
        <v>131</v>
      </c>
      <c r="AC61" s="161">
        <f t="shared" ref="AC61:AL64" si="28">AC53/AC$58</f>
        <v>0.13513513513513514</v>
      </c>
      <c r="AD61" s="161">
        <f t="shared" si="28"/>
        <v>0.12903225806451613</v>
      </c>
      <c r="AE61" s="161">
        <f t="shared" si="28"/>
        <v>0.12</v>
      </c>
      <c r="AF61" s="161">
        <f t="shared" si="28"/>
        <v>0.15384615384615385</v>
      </c>
      <c r="AG61" s="161">
        <f t="shared" si="28"/>
        <v>0.13793103448275862</v>
      </c>
      <c r="AH61" s="161">
        <f t="shared" si="28"/>
        <v>0.1</v>
      </c>
      <c r="AI61" s="161">
        <f t="shared" si="28"/>
        <v>0.18181818181818182</v>
      </c>
      <c r="AJ61" s="161">
        <f t="shared" si="28"/>
        <v>0.08</v>
      </c>
      <c r="AK61" s="161">
        <f t="shared" si="28"/>
        <v>0.10344827586206896</v>
      </c>
      <c r="AL61" s="161">
        <f t="shared" si="28"/>
        <v>7.6923076923076927E-2</v>
      </c>
    </row>
    <row r="62" spans="3:51" ht="60" x14ac:dyDescent="0.25">
      <c r="C62" s="78" t="s">
        <v>132</v>
      </c>
      <c r="D62" s="161">
        <f t="shared" ref="D62:M62" si="29">D54/D$58</f>
        <v>7.8947368421052627E-2</v>
      </c>
      <c r="E62" s="161">
        <f t="shared" si="29"/>
        <v>0.17142857142857143</v>
      </c>
      <c r="F62" s="161">
        <f t="shared" si="29"/>
        <v>0.32</v>
      </c>
      <c r="G62" s="161">
        <f t="shared" si="29"/>
        <v>7.1428571428571425E-2</v>
      </c>
      <c r="H62" s="161">
        <f t="shared" si="29"/>
        <v>0.16129032258064516</v>
      </c>
      <c r="I62" s="161">
        <f t="shared" si="29"/>
        <v>0.19047619047619047</v>
      </c>
      <c r="J62" s="161">
        <f t="shared" si="29"/>
        <v>0.45454545454545453</v>
      </c>
      <c r="K62" s="161">
        <f t="shared" si="29"/>
        <v>0.34615384615384615</v>
      </c>
      <c r="L62" s="161">
        <f t="shared" si="29"/>
        <v>0.22580645161290322</v>
      </c>
      <c r="M62" s="161">
        <f t="shared" si="29"/>
        <v>0.1</v>
      </c>
      <c r="O62" s="78" t="s">
        <v>132</v>
      </c>
      <c r="P62" s="161">
        <f t="shared" ref="P62:Y62" si="30">P54/P$58</f>
        <v>0.10526315789473684</v>
      </c>
      <c r="Q62" s="161">
        <f t="shared" si="30"/>
        <v>0.14705882352941177</v>
      </c>
      <c r="R62" s="161">
        <f t="shared" si="30"/>
        <v>0.30434782608695654</v>
      </c>
      <c r="S62" s="161">
        <f t="shared" si="30"/>
        <v>7.1428571428571425E-2</v>
      </c>
      <c r="T62" s="161">
        <f t="shared" si="30"/>
        <v>0.13333333333333333</v>
      </c>
      <c r="U62" s="161">
        <f t="shared" si="30"/>
        <v>0.19047619047619047</v>
      </c>
      <c r="V62" s="161">
        <f t="shared" si="30"/>
        <v>0.47619047619047616</v>
      </c>
      <c r="W62" s="161">
        <f t="shared" si="30"/>
        <v>0.45833333333333331</v>
      </c>
      <c r="X62" s="161">
        <f t="shared" si="30"/>
        <v>0.2413793103448276</v>
      </c>
      <c r="Y62" s="161">
        <f t="shared" si="30"/>
        <v>0.16666666666666666</v>
      </c>
      <c r="AB62" s="78" t="s">
        <v>132</v>
      </c>
      <c r="AC62" s="161">
        <f t="shared" si="28"/>
        <v>0.16216216216216217</v>
      </c>
      <c r="AD62" s="161">
        <f t="shared" si="28"/>
        <v>0.16129032258064516</v>
      </c>
      <c r="AE62" s="161">
        <f t="shared" si="28"/>
        <v>0.32</v>
      </c>
      <c r="AF62" s="161">
        <f t="shared" si="28"/>
        <v>7.6923076923076927E-2</v>
      </c>
      <c r="AG62" s="161">
        <f t="shared" si="28"/>
        <v>0.17241379310344829</v>
      </c>
      <c r="AH62" s="161">
        <f t="shared" si="28"/>
        <v>0.25</v>
      </c>
      <c r="AI62" s="161">
        <f t="shared" si="28"/>
        <v>0.5</v>
      </c>
      <c r="AJ62" s="161">
        <f t="shared" si="28"/>
        <v>0.48</v>
      </c>
      <c r="AK62" s="161">
        <f t="shared" si="28"/>
        <v>0.2413793103448276</v>
      </c>
      <c r="AL62" s="161">
        <f t="shared" si="28"/>
        <v>0.15384615384615385</v>
      </c>
    </row>
    <row r="63" spans="3:51" ht="45" x14ac:dyDescent="0.25">
      <c r="C63" s="78" t="s">
        <v>139</v>
      </c>
      <c r="D63" s="161">
        <f t="shared" ref="D63:M63" si="31">D55/D$58</f>
        <v>5.2631578947368418E-2</v>
      </c>
      <c r="E63" s="161">
        <f t="shared" si="31"/>
        <v>2.8571428571428571E-2</v>
      </c>
      <c r="F63" s="161">
        <f t="shared" si="31"/>
        <v>0.04</v>
      </c>
      <c r="G63" s="161">
        <f t="shared" si="31"/>
        <v>7.1428571428571425E-2</v>
      </c>
      <c r="H63" s="161">
        <f t="shared" si="31"/>
        <v>6.4516129032258063E-2</v>
      </c>
      <c r="I63" s="161">
        <f t="shared" si="31"/>
        <v>4.7619047619047616E-2</v>
      </c>
      <c r="J63" s="161">
        <f t="shared" si="31"/>
        <v>9.0909090909090912E-2</v>
      </c>
      <c r="K63" s="161">
        <f t="shared" si="31"/>
        <v>7.6923076923076927E-2</v>
      </c>
      <c r="L63" s="161">
        <f t="shared" si="31"/>
        <v>9.6774193548387094E-2</v>
      </c>
      <c r="M63" s="161">
        <f t="shared" si="31"/>
        <v>0.1</v>
      </c>
      <c r="O63" s="78" t="s">
        <v>139</v>
      </c>
      <c r="P63" s="161">
        <f t="shared" ref="P63:Y63" si="32">P55/P$58</f>
        <v>5.2631578947368418E-2</v>
      </c>
      <c r="Q63" s="161">
        <f t="shared" si="32"/>
        <v>2.9411764705882353E-2</v>
      </c>
      <c r="R63" s="161">
        <f t="shared" si="32"/>
        <v>4.3478260869565216E-2</v>
      </c>
      <c r="S63" s="161">
        <f t="shared" si="32"/>
        <v>7.1428571428571425E-2</v>
      </c>
      <c r="T63" s="161">
        <f t="shared" si="32"/>
        <v>6.6666666666666666E-2</v>
      </c>
      <c r="U63" s="161">
        <f t="shared" si="32"/>
        <v>4.7619047619047616E-2</v>
      </c>
      <c r="V63" s="161">
        <f t="shared" si="32"/>
        <v>9.5238095238095233E-2</v>
      </c>
      <c r="W63" s="161">
        <f t="shared" si="32"/>
        <v>8.3333333333333329E-2</v>
      </c>
      <c r="X63" s="161">
        <f t="shared" si="32"/>
        <v>6.8965517241379309E-2</v>
      </c>
      <c r="Y63" s="161">
        <f t="shared" si="32"/>
        <v>8.3333333333333329E-2</v>
      </c>
      <c r="AB63" s="78" t="s">
        <v>139</v>
      </c>
      <c r="AC63" s="161">
        <f t="shared" si="28"/>
        <v>2.7027027027027029E-2</v>
      </c>
      <c r="AD63" s="161">
        <f t="shared" si="28"/>
        <v>3.2258064516129031E-2</v>
      </c>
      <c r="AE63" s="161">
        <f t="shared" si="28"/>
        <v>0.04</v>
      </c>
      <c r="AF63" s="161">
        <f t="shared" si="28"/>
        <v>7.6923076923076927E-2</v>
      </c>
      <c r="AG63" s="161">
        <f t="shared" si="28"/>
        <v>6.8965517241379309E-2</v>
      </c>
      <c r="AH63" s="161">
        <f t="shared" si="28"/>
        <v>0.05</v>
      </c>
      <c r="AI63" s="161">
        <f t="shared" si="28"/>
        <v>9.0909090909090912E-2</v>
      </c>
      <c r="AJ63" s="161">
        <f t="shared" si="28"/>
        <v>0.08</v>
      </c>
      <c r="AK63" s="161">
        <f t="shared" si="28"/>
        <v>6.8965517241379309E-2</v>
      </c>
      <c r="AL63" s="161">
        <f t="shared" si="28"/>
        <v>7.6923076923076927E-2</v>
      </c>
    </row>
    <row r="64" spans="3:51" x14ac:dyDescent="0.25">
      <c r="C64" s="78" t="s">
        <v>134</v>
      </c>
      <c r="D64" s="161">
        <f t="shared" ref="D64:M64" si="33">D56/D$58</f>
        <v>5.2631578947368418E-2</v>
      </c>
      <c r="E64" s="161">
        <f t="shared" si="33"/>
        <v>2.8571428571428571E-2</v>
      </c>
      <c r="F64" s="161">
        <f t="shared" si="33"/>
        <v>0</v>
      </c>
      <c r="G64" s="161">
        <f t="shared" si="33"/>
        <v>0.14285714285714285</v>
      </c>
      <c r="H64" s="161">
        <f t="shared" si="33"/>
        <v>3.2258064516129031E-2</v>
      </c>
      <c r="I64" s="161">
        <f t="shared" si="33"/>
        <v>4.7619047619047616E-2</v>
      </c>
      <c r="J64" s="161">
        <f t="shared" si="33"/>
        <v>9.0909090909090912E-2</v>
      </c>
      <c r="K64" s="161">
        <f t="shared" si="33"/>
        <v>0.15384615384615385</v>
      </c>
      <c r="L64" s="161">
        <f t="shared" si="33"/>
        <v>0.16129032258064516</v>
      </c>
      <c r="M64" s="161">
        <f t="shared" si="33"/>
        <v>0.3</v>
      </c>
      <c r="O64" s="78" t="s">
        <v>134</v>
      </c>
      <c r="P64" s="161">
        <f t="shared" ref="P64:Y64" si="34">P56/P$58</f>
        <v>5.2631578947368418E-2</v>
      </c>
      <c r="Q64" s="161">
        <f t="shared" si="34"/>
        <v>2.9411764705882353E-2</v>
      </c>
      <c r="R64" s="161">
        <f t="shared" si="34"/>
        <v>0</v>
      </c>
      <c r="S64" s="161">
        <f t="shared" si="34"/>
        <v>0.14285714285714285</v>
      </c>
      <c r="T64" s="161">
        <f t="shared" si="34"/>
        <v>3.3333333333333333E-2</v>
      </c>
      <c r="U64" s="161">
        <f t="shared" si="34"/>
        <v>4.7619047619047616E-2</v>
      </c>
      <c r="V64" s="161">
        <f t="shared" si="34"/>
        <v>4.7619047619047616E-2</v>
      </c>
      <c r="W64" s="161">
        <f t="shared" si="34"/>
        <v>8.3333333333333329E-2</v>
      </c>
      <c r="X64" s="161">
        <f t="shared" si="34"/>
        <v>0.17241379310344829</v>
      </c>
      <c r="Y64" s="161">
        <f t="shared" si="34"/>
        <v>0.33333333333333331</v>
      </c>
      <c r="AB64" s="78" t="s">
        <v>134</v>
      </c>
      <c r="AC64" s="161">
        <f t="shared" si="28"/>
        <v>5.4054054054054057E-2</v>
      </c>
      <c r="AD64" s="161">
        <f t="shared" si="28"/>
        <v>3.2258064516129031E-2</v>
      </c>
      <c r="AE64" s="161">
        <f t="shared" si="28"/>
        <v>0</v>
      </c>
      <c r="AF64" s="161">
        <f t="shared" si="28"/>
        <v>0.15384615384615385</v>
      </c>
      <c r="AG64" s="161">
        <f t="shared" si="28"/>
        <v>6.8965517241379309E-2</v>
      </c>
      <c r="AH64" s="161">
        <f t="shared" si="28"/>
        <v>0.1</v>
      </c>
      <c r="AI64" s="161">
        <f t="shared" si="28"/>
        <v>9.0909090909090912E-2</v>
      </c>
      <c r="AJ64" s="161">
        <f t="shared" si="28"/>
        <v>0.08</v>
      </c>
      <c r="AK64" s="161">
        <f t="shared" si="28"/>
        <v>0.17241379310344829</v>
      </c>
      <c r="AL64" s="161">
        <f t="shared" si="28"/>
        <v>0.30769230769230771</v>
      </c>
    </row>
  </sheetData>
  <autoFilter ref="AB3:AL46" xr:uid="{E4436912-D1DF-4BEF-92A2-850E70739615}"/>
  <hyperlinks>
    <hyperlink ref="AO13" r:id="rId1" display="CARNET/AAI@EduHr" xr:uid="{9E901D54-CBCB-4822-8E93-87D8181F1302}"/>
    <hyperlink ref="AB13" r:id="rId2" display="CARNET/AAI@EduHr" xr:uid="{B7D51740-0BAC-4267-B95E-349B39311D2C}"/>
    <hyperlink ref="O13" r:id="rId3" display="CARNET/AAI@EduHr" xr:uid="{DE11B774-D602-4075-97F6-E10BD2A40F4C}"/>
    <hyperlink ref="C13" r:id="rId4" display="CARNET/AAI@EduHr" xr:uid="{58B1DAB8-A5F0-4275-BCD7-FC81FC893BE5}"/>
  </hyperlinks>
  <pageMargins left="0.7" right="0.7" top="0.75" bottom="0.75" header="0.3" footer="0.3"/>
  <pageSetup paperSize="9" orientation="portrait"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2C4D1-BA82-414E-929F-69F8B9A11A68}">
  <dimension ref="A1:CK48"/>
  <sheetViews>
    <sheetView zoomScale="70" zoomScaleNormal="70" workbookViewId="0">
      <selection activeCell="C47" sqref="C47"/>
    </sheetView>
  </sheetViews>
  <sheetFormatPr defaultRowHeight="15" x14ac:dyDescent="0.25"/>
  <cols>
    <col min="4" max="23" width="11.42578125" customWidth="1"/>
    <col min="26" max="45" width="11.42578125" customWidth="1"/>
    <col min="48" max="67" width="11.42578125" customWidth="1"/>
    <col min="70" max="89" width="11.42578125" customWidth="1"/>
  </cols>
  <sheetData>
    <row r="1" spans="1:89" x14ac:dyDescent="0.25">
      <c r="C1" t="s">
        <v>141</v>
      </c>
      <c r="G1" t="s">
        <v>160</v>
      </c>
      <c r="Y1" t="s">
        <v>141</v>
      </c>
      <c r="AC1" t="s">
        <v>160</v>
      </c>
      <c r="AU1" t="s">
        <v>141</v>
      </c>
      <c r="AY1" t="s">
        <v>160</v>
      </c>
      <c r="BQ1" t="s">
        <v>141</v>
      </c>
      <c r="BU1" t="s">
        <v>160</v>
      </c>
    </row>
    <row r="3" spans="1:89" x14ac:dyDescent="0.25">
      <c r="C3" t="s">
        <v>269</v>
      </c>
      <c r="Y3" t="s">
        <v>251</v>
      </c>
      <c r="AU3" t="s">
        <v>242</v>
      </c>
      <c r="BQ3" t="s">
        <v>140</v>
      </c>
    </row>
    <row r="4" spans="1:89" ht="45" x14ac:dyDescent="0.25">
      <c r="C4" s="71"/>
      <c r="D4" s="77" t="s">
        <v>7</v>
      </c>
      <c r="E4" s="77"/>
      <c r="F4" s="77" t="s">
        <v>127</v>
      </c>
      <c r="G4" s="77"/>
      <c r="H4" s="77" t="s">
        <v>8</v>
      </c>
      <c r="I4" s="77"/>
      <c r="J4" s="77" t="s">
        <v>142</v>
      </c>
      <c r="K4" s="77"/>
      <c r="L4" s="77" t="s">
        <v>88</v>
      </c>
      <c r="M4" s="77"/>
      <c r="N4" s="77" t="s">
        <v>11</v>
      </c>
      <c r="O4" s="77"/>
      <c r="P4" s="77" t="s">
        <v>12</v>
      </c>
      <c r="Q4" s="77"/>
      <c r="R4" s="77" t="s">
        <v>14</v>
      </c>
      <c r="S4" s="77"/>
      <c r="T4" s="77" t="s">
        <v>143</v>
      </c>
      <c r="U4" s="77"/>
      <c r="V4" s="77" t="s">
        <v>144</v>
      </c>
      <c r="W4" s="77"/>
      <c r="Y4" s="71"/>
      <c r="Z4" s="77" t="s">
        <v>7</v>
      </c>
      <c r="AA4" s="77"/>
      <c r="AB4" s="77" t="s">
        <v>127</v>
      </c>
      <c r="AC4" s="77"/>
      <c r="AD4" s="77" t="s">
        <v>8</v>
      </c>
      <c r="AE4" s="77"/>
      <c r="AF4" s="77" t="s">
        <v>142</v>
      </c>
      <c r="AG4" s="77"/>
      <c r="AH4" s="77" t="s">
        <v>88</v>
      </c>
      <c r="AI4" s="77"/>
      <c r="AJ4" s="77" t="s">
        <v>11</v>
      </c>
      <c r="AK4" s="77"/>
      <c r="AL4" s="77" t="s">
        <v>12</v>
      </c>
      <c r="AM4" s="77"/>
      <c r="AN4" s="77" t="s">
        <v>14</v>
      </c>
      <c r="AO4" s="77"/>
      <c r="AP4" s="77" t="s">
        <v>143</v>
      </c>
      <c r="AQ4" s="77"/>
      <c r="AR4" s="77" t="s">
        <v>144</v>
      </c>
      <c r="AS4" s="77"/>
      <c r="AU4" s="71"/>
      <c r="AV4" s="77" t="s">
        <v>7</v>
      </c>
      <c r="AW4" s="77"/>
      <c r="AX4" s="77" t="s">
        <v>127</v>
      </c>
      <c r="AY4" s="77"/>
      <c r="AZ4" s="77" t="s">
        <v>8</v>
      </c>
      <c r="BA4" s="77"/>
      <c r="BB4" s="77" t="s">
        <v>142</v>
      </c>
      <c r="BC4" s="77"/>
      <c r="BD4" s="77" t="s">
        <v>88</v>
      </c>
      <c r="BE4" s="77"/>
      <c r="BF4" s="77" t="s">
        <v>11</v>
      </c>
      <c r="BG4" s="77"/>
      <c r="BH4" s="77" t="s">
        <v>12</v>
      </c>
      <c r="BI4" s="77"/>
      <c r="BJ4" s="77" t="s">
        <v>14</v>
      </c>
      <c r="BK4" s="77"/>
      <c r="BL4" s="77" t="s">
        <v>143</v>
      </c>
      <c r="BM4" s="77"/>
      <c r="BN4" s="77" t="s">
        <v>144</v>
      </c>
      <c r="BO4" s="77"/>
      <c r="BQ4" s="71"/>
      <c r="BR4" s="77" t="s">
        <v>7</v>
      </c>
      <c r="BS4" s="77"/>
      <c r="BT4" s="77" t="s">
        <v>127</v>
      </c>
      <c r="BU4" s="77"/>
      <c r="BV4" s="77" t="s">
        <v>8</v>
      </c>
      <c r="BW4" s="77"/>
      <c r="BX4" s="77" t="s">
        <v>142</v>
      </c>
      <c r="BY4" s="77"/>
      <c r="BZ4" s="77" t="s">
        <v>88</v>
      </c>
      <c r="CA4" s="77"/>
      <c r="CB4" s="77" t="s">
        <v>11</v>
      </c>
      <c r="CC4" s="77"/>
      <c r="CD4" s="77" t="s">
        <v>12</v>
      </c>
      <c r="CE4" s="77"/>
      <c r="CF4" s="77" t="s">
        <v>14</v>
      </c>
      <c r="CG4" s="77"/>
      <c r="CH4" s="77" t="s">
        <v>143</v>
      </c>
      <c r="CI4" s="77"/>
      <c r="CJ4" s="77" t="s">
        <v>144</v>
      </c>
      <c r="CK4" s="77"/>
    </row>
    <row r="5" spans="1:89" ht="45" x14ac:dyDescent="0.25">
      <c r="C5" s="76" t="s">
        <v>80</v>
      </c>
      <c r="D5" s="79" t="s">
        <v>145</v>
      </c>
      <c r="E5" s="77" t="s">
        <v>146</v>
      </c>
      <c r="F5" s="77" t="s">
        <v>145</v>
      </c>
      <c r="G5" s="77" t="s">
        <v>146</v>
      </c>
      <c r="H5" s="77" t="s">
        <v>145</v>
      </c>
      <c r="I5" s="77" t="s">
        <v>146</v>
      </c>
      <c r="J5" s="77" t="s">
        <v>145</v>
      </c>
      <c r="K5" s="77" t="s">
        <v>146</v>
      </c>
      <c r="L5" s="77" t="s">
        <v>145</v>
      </c>
      <c r="M5" s="77" t="s">
        <v>146</v>
      </c>
      <c r="N5" s="77" t="s">
        <v>145</v>
      </c>
      <c r="O5" s="77" t="s">
        <v>146</v>
      </c>
      <c r="P5" s="77" t="s">
        <v>145</v>
      </c>
      <c r="Q5" s="77" t="s">
        <v>146</v>
      </c>
      <c r="R5" s="77" t="s">
        <v>145</v>
      </c>
      <c r="S5" s="77" t="s">
        <v>146</v>
      </c>
      <c r="T5" s="77" t="s">
        <v>145</v>
      </c>
      <c r="U5" s="77" t="s">
        <v>146</v>
      </c>
      <c r="V5" s="77" t="s">
        <v>145</v>
      </c>
      <c r="W5" s="77" t="s">
        <v>146</v>
      </c>
      <c r="Y5" s="76" t="s">
        <v>80</v>
      </c>
      <c r="Z5" s="79" t="s">
        <v>145</v>
      </c>
      <c r="AA5" s="77" t="s">
        <v>146</v>
      </c>
      <c r="AB5" s="77" t="s">
        <v>145</v>
      </c>
      <c r="AC5" s="77" t="s">
        <v>146</v>
      </c>
      <c r="AD5" s="77" t="s">
        <v>145</v>
      </c>
      <c r="AE5" s="77" t="s">
        <v>146</v>
      </c>
      <c r="AF5" s="77" t="s">
        <v>145</v>
      </c>
      <c r="AG5" s="77" t="s">
        <v>146</v>
      </c>
      <c r="AH5" s="77" t="s">
        <v>145</v>
      </c>
      <c r="AI5" s="77" t="s">
        <v>146</v>
      </c>
      <c r="AJ5" s="77" t="s">
        <v>145</v>
      </c>
      <c r="AK5" s="77" t="s">
        <v>146</v>
      </c>
      <c r="AL5" s="77" t="s">
        <v>145</v>
      </c>
      <c r="AM5" s="77" t="s">
        <v>146</v>
      </c>
      <c r="AN5" s="77" t="s">
        <v>145</v>
      </c>
      <c r="AO5" s="77" t="s">
        <v>146</v>
      </c>
      <c r="AP5" s="77" t="s">
        <v>145</v>
      </c>
      <c r="AQ5" s="77" t="s">
        <v>146</v>
      </c>
      <c r="AR5" s="77" t="s">
        <v>145</v>
      </c>
      <c r="AS5" s="77" t="s">
        <v>146</v>
      </c>
      <c r="AU5" s="76" t="s">
        <v>80</v>
      </c>
      <c r="AV5" s="79" t="s">
        <v>145</v>
      </c>
      <c r="AW5" s="77" t="s">
        <v>146</v>
      </c>
      <c r="AX5" s="77" t="s">
        <v>145</v>
      </c>
      <c r="AY5" s="77" t="s">
        <v>146</v>
      </c>
      <c r="AZ5" s="77" t="s">
        <v>145</v>
      </c>
      <c r="BA5" s="77" t="s">
        <v>146</v>
      </c>
      <c r="BB5" s="77" t="s">
        <v>145</v>
      </c>
      <c r="BC5" s="77" t="s">
        <v>146</v>
      </c>
      <c r="BD5" s="77" t="s">
        <v>145</v>
      </c>
      <c r="BE5" s="77" t="s">
        <v>146</v>
      </c>
      <c r="BF5" s="77" t="s">
        <v>145</v>
      </c>
      <c r="BG5" s="77" t="s">
        <v>146</v>
      </c>
      <c r="BH5" s="77" t="s">
        <v>145</v>
      </c>
      <c r="BI5" s="77" t="s">
        <v>146</v>
      </c>
      <c r="BJ5" s="77" t="s">
        <v>145</v>
      </c>
      <c r="BK5" s="77" t="s">
        <v>146</v>
      </c>
      <c r="BL5" s="77" t="s">
        <v>145</v>
      </c>
      <c r="BM5" s="77" t="s">
        <v>146</v>
      </c>
      <c r="BN5" s="77" t="s">
        <v>145</v>
      </c>
      <c r="BO5" s="77" t="s">
        <v>146</v>
      </c>
      <c r="BQ5" s="76" t="s">
        <v>80</v>
      </c>
      <c r="BR5" s="79" t="s">
        <v>145</v>
      </c>
      <c r="BS5" s="77" t="s">
        <v>146</v>
      </c>
      <c r="BT5" s="77" t="s">
        <v>145</v>
      </c>
      <c r="BU5" s="77" t="s">
        <v>146</v>
      </c>
      <c r="BV5" s="77" t="s">
        <v>145</v>
      </c>
      <c r="BW5" s="77" t="s">
        <v>146</v>
      </c>
      <c r="BX5" s="77" t="s">
        <v>145</v>
      </c>
      <c r="BY5" s="77" t="s">
        <v>146</v>
      </c>
      <c r="BZ5" s="77" t="s">
        <v>145</v>
      </c>
      <c r="CA5" s="77" t="s">
        <v>146</v>
      </c>
      <c r="CB5" s="77" t="s">
        <v>145</v>
      </c>
      <c r="CC5" s="77" t="s">
        <v>146</v>
      </c>
      <c r="CD5" s="77" t="s">
        <v>145</v>
      </c>
      <c r="CE5" s="77" t="s">
        <v>146</v>
      </c>
      <c r="CF5" s="77" t="s">
        <v>145</v>
      </c>
      <c r="CG5" s="77" t="s">
        <v>146</v>
      </c>
      <c r="CH5" s="77" t="s">
        <v>145</v>
      </c>
      <c r="CI5" s="77" t="s">
        <v>146</v>
      </c>
      <c r="CJ5" s="77" t="s">
        <v>145</v>
      </c>
      <c r="CK5" s="77" t="s">
        <v>146</v>
      </c>
    </row>
    <row r="6" spans="1:89" x14ac:dyDescent="0.25">
      <c r="A6" t="s">
        <v>17</v>
      </c>
      <c r="C6" s="71" t="s">
        <v>17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Y6" s="71" t="s">
        <v>17</v>
      </c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U6" s="71" t="s">
        <v>17</v>
      </c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Q6" s="71" t="s">
        <v>17</v>
      </c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</row>
    <row r="7" spans="1:89" x14ac:dyDescent="0.25">
      <c r="A7" t="s">
        <v>33</v>
      </c>
      <c r="C7" s="71" t="s">
        <v>33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Y7" s="71" t="s">
        <v>33</v>
      </c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U7" s="71" t="s">
        <v>33</v>
      </c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Q7" s="71" t="s">
        <v>33</v>
      </c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</row>
    <row r="8" spans="1:89" x14ac:dyDescent="0.25">
      <c r="A8" t="s">
        <v>25</v>
      </c>
      <c r="C8" s="71" t="s">
        <v>25</v>
      </c>
      <c r="D8" s="71">
        <v>400</v>
      </c>
      <c r="E8" s="71">
        <v>200</v>
      </c>
      <c r="F8" s="71">
        <v>10</v>
      </c>
      <c r="G8" s="71">
        <v>5</v>
      </c>
      <c r="H8" s="71">
        <v>20</v>
      </c>
      <c r="I8" s="71">
        <v>5</v>
      </c>
      <c r="J8" s="71"/>
      <c r="K8" s="71"/>
      <c r="L8" s="71">
        <v>5</v>
      </c>
      <c r="M8" s="71">
        <v>2</v>
      </c>
      <c r="N8" s="71"/>
      <c r="O8" s="71"/>
      <c r="P8" s="71"/>
      <c r="Q8" s="71"/>
      <c r="R8" s="71"/>
      <c r="S8" s="71"/>
      <c r="T8" s="71">
        <v>5</v>
      </c>
      <c r="U8" s="71">
        <v>3</v>
      </c>
      <c r="V8" s="71"/>
      <c r="W8" s="71"/>
      <c r="Y8" s="71" t="s">
        <v>25</v>
      </c>
      <c r="Z8" s="71">
        <v>400</v>
      </c>
      <c r="AA8" s="71">
        <v>200</v>
      </c>
      <c r="AB8" s="71">
        <v>10</v>
      </c>
      <c r="AC8" s="71">
        <v>5</v>
      </c>
      <c r="AD8" s="71">
        <v>20</v>
      </c>
      <c r="AE8" s="71">
        <v>5</v>
      </c>
      <c r="AF8" s="71"/>
      <c r="AG8" s="71"/>
      <c r="AH8" s="71">
        <v>5</v>
      </c>
      <c r="AI8" s="71">
        <v>2</v>
      </c>
      <c r="AJ8" s="71"/>
      <c r="AK8" s="71"/>
      <c r="AL8" s="71"/>
      <c r="AM8" s="71"/>
      <c r="AN8" s="71"/>
      <c r="AO8" s="71"/>
      <c r="AP8" s="71">
        <v>5</v>
      </c>
      <c r="AQ8" s="71">
        <v>3</v>
      </c>
      <c r="AR8" s="71"/>
      <c r="AS8" s="71"/>
      <c r="AU8" s="71" t="s">
        <v>25</v>
      </c>
      <c r="AV8" s="71">
        <v>400</v>
      </c>
      <c r="AW8" s="71">
        <v>200</v>
      </c>
      <c r="AX8" s="71">
        <v>10</v>
      </c>
      <c r="AY8" s="71">
        <v>5</v>
      </c>
      <c r="AZ8" s="71">
        <v>20</v>
      </c>
      <c r="BA8" s="71">
        <v>5</v>
      </c>
      <c r="BB8" s="71"/>
      <c r="BC8" s="71"/>
      <c r="BD8" s="71">
        <v>5</v>
      </c>
      <c r="BE8" s="71">
        <v>2</v>
      </c>
      <c r="BF8" s="71"/>
      <c r="BG8" s="71"/>
      <c r="BH8" s="71"/>
      <c r="BI8" s="71"/>
      <c r="BJ8" s="71"/>
      <c r="BK8" s="71"/>
      <c r="BL8" s="71">
        <v>5</v>
      </c>
      <c r="BM8" s="71">
        <v>3</v>
      </c>
      <c r="BN8" s="71"/>
      <c r="BO8" s="71"/>
      <c r="BQ8" s="71" t="s">
        <v>25</v>
      </c>
      <c r="BR8" s="71">
        <v>400</v>
      </c>
      <c r="BS8" s="71">
        <v>200</v>
      </c>
      <c r="BT8" s="71">
        <v>10</v>
      </c>
      <c r="BU8" s="71">
        <v>5</v>
      </c>
      <c r="BV8" s="71">
        <v>20</v>
      </c>
      <c r="BW8" s="71">
        <v>5</v>
      </c>
      <c r="BX8" s="71"/>
      <c r="BY8" s="71"/>
      <c r="BZ8" s="71">
        <v>5</v>
      </c>
      <c r="CA8" s="71">
        <v>2</v>
      </c>
      <c r="CB8" s="71"/>
      <c r="CC8" s="71"/>
      <c r="CD8" s="71"/>
      <c r="CE8" s="71"/>
      <c r="CF8" s="71"/>
      <c r="CG8" s="71"/>
      <c r="CH8" s="71">
        <v>5</v>
      </c>
      <c r="CI8" s="71">
        <v>3</v>
      </c>
      <c r="CJ8" s="71"/>
      <c r="CK8" s="71"/>
    </row>
    <row r="9" spans="1:89" x14ac:dyDescent="0.25">
      <c r="A9" t="s">
        <v>22</v>
      </c>
      <c r="C9" s="71" t="s">
        <v>22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Y9" s="71" t="s">
        <v>22</v>
      </c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U9" s="71" t="s">
        <v>22</v>
      </c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Q9" s="71" t="s">
        <v>22</v>
      </c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</row>
    <row r="10" spans="1:89" x14ac:dyDescent="0.25">
      <c r="A10" t="s">
        <v>53</v>
      </c>
      <c r="C10" s="71" t="s">
        <v>118</v>
      </c>
      <c r="D10" s="71">
        <v>300</v>
      </c>
      <c r="E10" s="71">
        <v>200</v>
      </c>
      <c r="F10" s="71">
        <v>240</v>
      </c>
      <c r="G10" s="71">
        <v>200</v>
      </c>
      <c r="H10" s="71"/>
      <c r="I10" s="71"/>
      <c r="J10" s="71">
        <v>350</v>
      </c>
      <c r="K10" s="71">
        <v>400</v>
      </c>
      <c r="L10" s="71">
        <v>200</v>
      </c>
      <c r="M10" s="71">
        <v>250</v>
      </c>
      <c r="N10" s="71"/>
      <c r="O10" s="71"/>
      <c r="P10" s="71"/>
      <c r="Q10" s="71"/>
      <c r="R10" s="71"/>
      <c r="S10" s="71"/>
      <c r="T10" s="71">
        <v>15</v>
      </c>
      <c r="U10" s="71">
        <v>10</v>
      </c>
      <c r="V10" s="71"/>
      <c r="W10" s="71"/>
      <c r="Y10" s="71" t="s">
        <v>118</v>
      </c>
      <c r="Z10" s="71">
        <v>300</v>
      </c>
      <c r="AA10" s="71">
        <v>200</v>
      </c>
      <c r="AB10" s="71">
        <v>240</v>
      </c>
      <c r="AC10" s="71">
        <v>200</v>
      </c>
      <c r="AD10" s="71"/>
      <c r="AE10" s="71"/>
      <c r="AF10" s="71">
        <v>350</v>
      </c>
      <c r="AG10" s="71">
        <v>400</v>
      </c>
      <c r="AH10" s="71">
        <v>200</v>
      </c>
      <c r="AI10" s="71">
        <v>250</v>
      </c>
      <c r="AJ10" s="71"/>
      <c r="AK10" s="71"/>
      <c r="AL10" s="71"/>
      <c r="AM10" s="71"/>
      <c r="AN10" s="71"/>
      <c r="AO10" s="71"/>
      <c r="AP10" s="71">
        <v>15</v>
      </c>
      <c r="AQ10" s="71">
        <v>10</v>
      </c>
      <c r="AR10" s="71"/>
      <c r="AS10" s="71"/>
      <c r="AU10" s="71" t="s">
        <v>118</v>
      </c>
      <c r="AV10" s="71">
        <v>300</v>
      </c>
      <c r="AW10" s="71">
        <v>200</v>
      </c>
      <c r="AX10" s="71">
        <v>240</v>
      </c>
      <c r="AY10" s="71">
        <v>200</v>
      </c>
      <c r="AZ10" s="71"/>
      <c r="BA10" s="71"/>
      <c r="BB10" s="71">
        <v>350</v>
      </c>
      <c r="BC10" s="71">
        <v>400</v>
      </c>
      <c r="BD10" s="71">
        <v>200</v>
      </c>
      <c r="BE10" s="71">
        <v>250</v>
      </c>
      <c r="BF10" s="71"/>
      <c r="BG10" s="71"/>
      <c r="BH10" s="71"/>
      <c r="BI10" s="71"/>
      <c r="BJ10" s="71"/>
      <c r="BK10" s="71"/>
      <c r="BL10" s="71">
        <v>15</v>
      </c>
      <c r="BM10" s="71">
        <v>10</v>
      </c>
      <c r="BN10" s="71"/>
      <c r="BO10" s="71"/>
      <c r="BQ10" s="71" t="s">
        <v>118</v>
      </c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</row>
    <row r="11" spans="1:89" x14ac:dyDescent="0.25">
      <c r="A11" t="s">
        <v>43</v>
      </c>
      <c r="C11" s="71" t="s">
        <v>43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Y11" s="71" t="s">
        <v>43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U11" s="71" t="s">
        <v>43</v>
      </c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Q11" s="71" t="s">
        <v>43</v>
      </c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</row>
    <row r="12" spans="1:89" x14ac:dyDescent="0.25">
      <c r="A12" t="s">
        <v>47</v>
      </c>
      <c r="C12" s="71" t="s">
        <v>47</v>
      </c>
      <c r="D12" s="71">
        <v>510</v>
      </c>
      <c r="E12" s="71">
        <v>3100</v>
      </c>
      <c r="F12" s="71">
        <v>160</v>
      </c>
      <c r="G12" s="71">
        <v>540</v>
      </c>
      <c r="H12" s="71"/>
      <c r="I12" s="71"/>
      <c r="J12" s="71"/>
      <c r="K12" s="71"/>
      <c r="L12" s="71">
        <v>510</v>
      </c>
      <c r="M12" s="71">
        <v>250</v>
      </c>
      <c r="N12" s="71">
        <v>85</v>
      </c>
      <c r="O12" s="71">
        <v>1280</v>
      </c>
      <c r="P12" s="71"/>
      <c r="Q12" s="71"/>
      <c r="R12" s="71"/>
      <c r="S12" s="71"/>
      <c r="T12" s="71">
        <v>160</v>
      </c>
      <c r="U12" s="71">
        <v>230</v>
      </c>
      <c r="V12" s="71"/>
      <c r="W12" s="71"/>
      <c r="Y12" s="71" t="s">
        <v>47</v>
      </c>
      <c r="Z12" s="71">
        <v>490</v>
      </c>
      <c r="AA12" s="71">
        <v>2800</v>
      </c>
      <c r="AB12" s="71">
        <v>178</v>
      </c>
      <c r="AC12" s="71">
        <v>520</v>
      </c>
      <c r="AD12" s="71"/>
      <c r="AE12" s="71"/>
      <c r="AF12" s="71"/>
      <c r="AG12" s="71"/>
      <c r="AH12" s="71">
        <v>310</v>
      </c>
      <c r="AI12" s="71">
        <v>205</v>
      </c>
      <c r="AJ12" s="71">
        <v>78</v>
      </c>
      <c r="AK12" s="71">
        <v>1250</v>
      </c>
      <c r="AL12" s="71"/>
      <c r="AM12" s="71"/>
      <c r="AN12" s="71"/>
      <c r="AO12" s="71"/>
      <c r="AP12" s="71">
        <v>138</v>
      </c>
      <c r="AQ12" s="71">
        <v>157</v>
      </c>
      <c r="AR12" s="71"/>
      <c r="AS12" s="71"/>
      <c r="AU12" s="71" t="s">
        <v>47</v>
      </c>
      <c r="AV12" s="71">
        <v>450</v>
      </c>
      <c r="AW12" s="71">
        <v>2100</v>
      </c>
      <c r="AX12" s="71">
        <v>145</v>
      </c>
      <c r="AY12" s="71">
        <v>510</v>
      </c>
      <c r="AZ12" s="71"/>
      <c r="BA12" s="71"/>
      <c r="BB12" s="71"/>
      <c r="BC12" s="71"/>
      <c r="BD12" s="71">
        <v>190</v>
      </c>
      <c r="BE12" s="71">
        <v>200</v>
      </c>
      <c r="BF12" s="71">
        <v>60</v>
      </c>
      <c r="BG12" s="71">
        <v>1430</v>
      </c>
      <c r="BH12" s="71"/>
      <c r="BI12" s="71"/>
      <c r="BJ12" s="71"/>
      <c r="BK12" s="71"/>
      <c r="BL12" s="71">
        <v>115</v>
      </c>
      <c r="BM12" s="71">
        <v>135</v>
      </c>
      <c r="BN12" s="71"/>
      <c r="BO12" s="71"/>
      <c r="BQ12" s="71" t="s">
        <v>47</v>
      </c>
      <c r="BR12" s="71">
        <v>430</v>
      </c>
      <c r="BS12" s="71">
        <v>1900</v>
      </c>
      <c r="BT12" s="71">
        <v>153</v>
      </c>
      <c r="BU12" s="71">
        <v>490</v>
      </c>
      <c r="BV12" s="71"/>
      <c r="BW12" s="71"/>
      <c r="BX12" s="71"/>
      <c r="BY12" s="71"/>
      <c r="BZ12" s="71">
        <v>170</v>
      </c>
      <c r="CA12" s="71">
        <v>210</v>
      </c>
      <c r="CB12" s="71">
        <v>70</v>
      </c>
      <c r="CC12" s="71">
        <v>1560</v>
      </c>
      <c r="CD12" s="71"/>
      <c r="CE12" s="71"/>
      <c r="CF12" s="71"/>
      <c r="CG12" s="71"/>
      <c r="CH12" s="71">
        <v>100</v>
      </c>
      <c r="CI12" s="71">
        <v>150</v>
      </c>
      <c r="CJ12" s="71"/>
      <c r="CK12" s="71"/>
    </row>
    <row r="13" spans="1:89" x14ac:dyDescent="0.25">
      <c r="A13" t="s">
        <v>89</v>
      </c>
      <c r="C13" s="71" t="s">
        <v>18</v>
      </c>
      <c r="D13" s="71">
        <v>12400</v>
      </c>
      <c r="E13" s="71">
        <v>20300</v>
      </c>
      <c r="F13" s="71">
        <v>4220</v>
      </c>
      <c r="G13" s="71">
        <v>7303</v>
      </c>
      <c r="H13" s="71">
        <v>71</v>
      </c>
      <c r="I13" s="71">
        <v>133</v>
      </c>
      <c r="J13" s="71">
        <v>1</v>
      </c>
      <c r="K13" s="71">
        <v>4</v>
      </c>
      <c r="L13" s="71">
        <v>169</v>
      </c>
      <c r="M13" s="71">
        <v>151</v>
      </c>
      <c r="N13" s="71">
        <v>401</v>
      </c>
      <c r="O13" s="71">
        <v>897</v>
      </c>
      <c r="P13" s="71"/>
      <c r="Q13" s="71"/>
      <c r="R13" s="71">
        <v>56</v>
      </c>
      <c r="S13" s="71">
        <v>184</v>
      </c>
      <c r="T13" s="71">
        <v>9570</v>
      </c>
      <c r="U13" s="71">
        <v>11400</v>
      </c>
      <c r="V13" s="71">
        <v>0</v>
      </c>
      <c r="W13" s="71">
        <v>0</v>
      </c>
      <c r="Y13" s="71" t="s">
        <v>18</v>
      </c>
      <c r="Z13" s="71">
        <v>11300</v>
      </c>
      <c r="AA13" s="71">
        <v>16500</v>
      </c>
      <c r="AB13" s="71">
        <v>2551</v>
      </c>
      <c r="AC13" s="71">
        <v>2672</v>
      </c>
      <c r="AD13" s="71">
        <v>67</v>
      </c>
      <c r="AE13" s="71">
        <v>118</v>
      </c>
      <c r="AF13" s="71">
        <v>0.57999999999999996</v>
      </c>
      <c r="AG13" s="71">
        <v>2.4300000000000002</v>
      </c>
      <c r="AH13" s="71">
        <v>528</v>
      </c>
      <c r="AI13" s="71">
        <v>1231</v>
      </c>
      <c r="AJ13" s="71">
        <v>236</v>
      </c>
      <c r="AK13" s="71">
        <v>489</v>
      </c>
      <c r="AL13" s="71"/>
      <c r="AM13" s="71"/>
      <c r="AN13" s="71">
        <v>41</v>
      </c>
      <c r="AO13" s="71">
        <v>132</v>
      </c>
      <c r="AP13" s="71">
        <v>6020</v>
      </c>
      <c r="AQ13" s="71">
        <v>7770</v>
      </c>
      <c r="AR13" s="71">
        <v>16</v>
      </c>
      <c r="AS13" s="71">
        <v>79</v>
      </c>
      <c r="AU13" s="71" t="s">
        <v>18</v>
      </c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Q13" s="71" t="s">
        <v>18</v>
      </c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</row>
    <row r="14" spans="1:89" x14ac:dyDescent="0.25">
      <c r="A14" t="s">
        <v>54</v>
      </c>
      <c r="C14" s="71" t="s">
        <v>54</v>
      </c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Y14" s="71" t="s">
        <v>54</v>
      </c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U14" s="71" t="s">
        <v>54</v>
      </c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Q14" s="71" t="s">
        <v>54</v>
      </c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</row>
    <row r="15" spans="1:89" x14ac:dyDescent="0.25">
      <c r="A15" t="s">
        <v>90</v>
      </c>
      <c r="C15" s="71" t="s">
        <v>19</v>
      </c>
      <c r="D15" s="71">
        <v>400</v>
      </c>
      <c r="E15" s="71">
        <v>1200</v>
      </c>
      <c r="F15" s="71">
        <v>200</v>
      </c>
      <c r="G15" s="71">
        <v>800</v>
      </c>
      <c r="H15" s="71">
        <v>400</v>
      </c>
      <c r="I15" s="71">
        <v>1200</v>
      </c>
      <c r="J15" s="71">
        <v>50</v>
      </c>
      <c r="K15" s="71">
        <v>100</v>
      </c>
      <c r="L15" s="71">
        <v>50</v>
      </c>
      <c r="M15" s="71">
        <v>200</v>
      </c>
      <c r="N15" s="71">
        <v>2000</v>
      </c>
      <c r="O15" s="71">
        <v>18000</v>
      </c>
      <c r="P15" s="71">
        <v>480</v>
      </c>
      <c r="Q15" s="71">
        <v>22000</v>
      </c>
      <c r="R15" s="71">
        <v>200</v>
      </c>
      <c r="S15" s="71">
        <v>12500</v>
      </c>
      <c r="T15" s="71">
        <v>80</v>
      </c>
      <c r="U15" s="71">
        <v>300</v>
      </c>
      <c r="V15" s="71">
        <v>50</v>
      </c>
      <c r="W15" s="71">
        <v>100</v>
      </c>
      <c r="Y15" s="71" t="s">
        <v>19</v>
      </c>
      <c r="Z15" s="71">
        <v>400</v>
      </c>
      <c r="AA15" s="71">
        <v>1200</v>
      </c>
      <c r="AB15" s="71">
        <v>200</v>
      </c>
      <c r="AC15" s="71">
        <v>800</v>
      </c>
      <c r="AD15" s="71">
        <v>400</v>
      </c>
      <c r="AE15" s="71">
        <v>1200</v>
      </c>
      <c r="AF15" s="71">
        <v>50</v>
      </c>
      <c r="AG15" s="71">
        <v>100</v>
      </c>
      <c r="AH15" s="71">
        <v>50</v>
      </c>
      <c r="AI15" s="71">
        <v>200</v>
      </c>
      <c r="AJ15" s="71">
        <v>2000</v>
      </c>
      <c r="AK15" s="71">
        <v>18000</v>
      </c>
      <c r="AL15" s="71">
        <v>480</v>
      </c>
      <c r="AM15" s="71">
        <v>22000</v>
      </c>
      <c r="AN15" s="71">
        <v>200</v>
      </c>
      <c r="AO15" s="71">
        <v>12500</v>
      </c>
      <c r="AP15" s="71">
        <v>80</v>
      </c>
      <c r="AQ15" s="71">
        <v>300</v>
      </c>
      <c r="AR15" s="71">
        <v>50</v>
      </c>
      <c r="AS15" s="71">
        <v>100</v>
      </c>
      <c r="AU15" s="71" t="s">
        <v>19</v>
      </c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Q15" s="71" t="s">
        <v>19</v>
      </c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</row>
    <row r="16" spans="1:89" x14ac:dyDescent="0.25">
      <c r="A16" t="s">
        <v>21</v>
      </c>
      <c r="C16" s="71" t="s">
        <v>21</v>
      </c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Y16" s="71" t="s">
        <v>21</v>
      </c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U16" s="71" t="s">
        <v>21</v>
      </c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Q16" s="71" t="s">
        <v>21</v>
      </c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</row>
    <row r="17" spans="1:89" x14ac:dyDescent="0.25">
      <c r="A17" t="s">
        <v>44</v>
      </c>
      <c r="C17" s="71" t="s">
        <v>44</v>
      </c>
      <c r="D17" s="71">
        <v>180</v>
      </c>
      <c r="E17" s="71">
        <v>600</v>
      </c>
      <c r="F17" s="71">
        <v>50</v>
      </c>
      <c r="G17" s="71">
        <v>150</v>
      </c>
      <c r="H17" s="71">
        <v>10</v>
      </c>
      <c r="I17" s="71">
        <v>75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Y17" s="71" t="s">
        <v>44</v>
      </c>
      <c r="Z17" s="71">
        <v>116</v>
      </c>
      <c r="AA17" s="71">
        <v>458</v>
      </c>
      <c r="AB17" s="71">
        <v>8</v>
      </c>
      <c r="AC17" s="71">
        <v>43</v>
      </c>
      <c r="AD17" s="71">
        <v>3</v>
      </c>
      <c r="AE17" s="71">
        <v>13</v>
      </c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U17" s="71" t="s">
        <v>44</v>
      </c>
      <c r="AV17" s="71">
        <v>116</v>
      </c>
      <c r="AW17" s="71">
        <v>458</v>
      </c>
      <c r="AX17" s="71">
        <v>8</v>
      </c>
      <c r="AY17" s="71">
        <v>43</v>
      </c>
      <c r="AZ17" s="71">
        <v>3</v>
      </c>
      <c r="BA17" s="71">
        <v>13</v>
      </c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Q17" s="71" t="s">
        <v>44</v>
      </c>
      <c r="BR17" s="71">
        <v>116</v>
      </c>
      <c r="BS17" s="71">
        <v>458</v>
      </c>
      <c r="BT17" s="71">
        <v>8</v>
      </c>
      <c r="BU17" s="71">
        <v>43</v>
      </c>
      <c r="BV17" s="71">
        <v>3</v>
      </c>
      <c r="BW17" s="71">
        <v>13</v>
      </c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</row>
    <row r="18" spans="1:89" x14ac:dyDescent="0.25">
      <c r="A18" t="s">
        <v>26</v>
      </c>
      <c r="C18" s="71" t="s">
        <v>26</v>
      </c>
      <c r="D18" s="71">
        <v>2000</v>
      </c>
      <c r="E18" s="71">
        <v>5000</v>
      </c>
      <c r="F18" s="71">
        <v>100</v>
      </c>
      <c r="G18" s="71">
        <v>1000</v>
      </c>
      <c r="H18" s="71">
        <v>200</v>
      </c>
      <c r="I18" s="71">
        <v>1000</v>
      </c>
      <c r="J18" s="71">
        <v>100</v>
      </c>
      <c r="K18" s="71">
        <v>200</v>
      </c>
      <c r="L18" s="71">
        <v>500</v>
      </c>
      <c r="M18" s="71">
        <v>1000</v>
      </c>
      <c r="N18" s="71"/>
      <c r="O18" s="71"/>
      <c r="P18" s="71"/>
      <c r="Q18" s="71"/>
      <c r="R18" s="71">
        <v>100</v>
      </c>
      <c r="S18" s="71">
        <v>200</v>
      </c>
      <c r="T18" s="71">
        <v>100</v>
      </c>
      <c r="U18" s="71">
        <v>200</v>
      </c>
      <c r="V18" s="71">
        <v>100</v>
      </c>
      <c r="W18" s="71">
        <v>200</v>
      </c>
      <c r="Y18" s="71" t="s">
        <v>26</v>
      </c>
      <c r="Z18" s="71">
        <v>2000</v>
      </c>
      <c r="AA18" s="71">
        <v>4000</v>
      </c>
      <c r="AB18" s="71">
        <v>100</v>
      </c>
      <c r="AC18" s="71">
        <v>1000</v>
      </c>
      <c r="AD18" s="71">
        <v>200</v>
      </c>
      <c r="AE18" s="71">
        <v>1000</v>
      </c>
      <c r="AF18" s="71">
        <v>100</v>
      </c>
      <c r="AG18" s="71">
        <v>200</v>
      </c>
      <c r="AH18" s="71">
        <v>500</v>
      </c>
      <c r="AI18" s="71">
        <v>1000</v>
      </c>
      <c r="AJ18" s="71"/>
      <c r="AK18" s="71"/>
      <c r="AL18" s="71"/>
      <c r="AM18" s="71"/>
      <c r="AN18" s="71">
        <v>100</v>
      </c>
      <c r="AO18" s="71">
        <v>200</v>
      </c>
      <c r="AP18" s="71">
        <v>100</v>
      </c>
      <c r="AQ18" s="71">
        <v>200</v>
      </c>
      <c r="AR18" s="71">
        <v>100</v>
      </c>
      <c r="AS18" s="71">
        <v>200</v>
      </c>
      <c r="AU18" s="71" t="s">
        <v>26</v>
      </c>
      <c r="AV18" s="71">
        <v>2000</v>
      </c>
      <c r="AW18" s="71">
        <v>4000</v>
      </c>
      <c r="AX18" s="71">
        <v>100</v>
      </c>
      <c r="AY18" s="71">
        <v>1000</v>
      </c>
      <c r="AZ18" s="71">
        <v>200</v>
      </c>
      <c r="BA18" s="71">
        <v>1000</v>
      </c>
      <c r="BB18" s="71">
        <v>100</v>
      </c>
      <c r="BC18" s="71">
        <v>200</v>
      </c>
      <c r="BD18" s="71">
        <v>500</v>
      </c>
      <c r="BE18" s="71">
        <v>1000</v>
      </c>
      <c r="BF18" s="71"/>
      <c r="BG18" s="71"/>
      <c r="BH18" s="71"/>
      <c r="BI18" s="71"/>
      <c r="BJ18" s="71">
        <v>100</v>
      </c>
      <c r="BK18" s="71">
        <v>200</v>
      </c>
      <c r="BL18" s="71">
        <v>100</v>
      </c>
      <c r="BM18" s="71">
        <v>200</v>
      </c>
      <c r="BN18" s="71">
        <v>100</v>
      </c>
      <c r="BO18" s="71">
        <v>200</v>
      </c>
      <c r="BQ18" s="71" t="s">
        <v>26</v>
      </c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</row>
    <row r="19" spans="1:89" x14ac:dyDescent="0.25">
      <c r="A19" t="s">
        <v>51</v>
      </c>
      <c r="C19" s="71" t="s">
        <v>51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Y19" s="71" t="s">
        <v>51</v>
      </c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U19" s="71" t="s">
        <v>51</v>
      </c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Q19" s="71" t="s">
        <v>51</v>
      </c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</row>
    <row r="20" spans="1:89" x14ac:dyDescent="0.25">
      <c r="A20" t="s">
        <v>32</v>
      </c>
      <c r="C20" s="71" t="s">
        <v>32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Y20" s="71" t="s">
        <v>32</v>
      </c>
      <c r="Z20" s="71">
        <v>70</v>
      </c>
      <c r="AA20" s="71">
        <v>90</v>
      </c>
      <c r="AB20" s="71">
        <v>1000</v>
      </c>
      <c r="AC20" s="71">
        <v>1000</v>
      </c>
      <c r="AD20" s="71">
        <v>12</v>
      </c>
      <c r="AE20" s="71">
        <v>86</v>
      </c>
      <c r="AF20" s="71">
        <v>0</v>
      </c>
      <c r="AG20" s="71">
        <v>0</v>
      </c>
      <c r="AH20" s="71">
        <v>5</v>
      </c>
      <c r="AI20" s="71">
        <v>15</v>
      </c>
      <c r="AJ20" s="71">
        <v>0</v>
      </c>
      <c r="AK20" s="71">
        <v>0</v>
      </c>
      <c r="AL20" s="71">
        <v>3</v>
      </c>
      <c r="AM20" s="71">
        <v>5</v>
      </c>
      <c r="AN20" s="71">
        <v>2</v>
      </c>
      <c r="AO20" s="71">
        <v>3</v>
      </c>
      <c r="AP20" s="71">
        <v>0</v>
      </c>
      <c r="AQ20" s="71">
        <v>0</v>
      </c>
      <c r="AR20" s="71">
        <v>0</v>
      </c>
      <c r="AS20" s="71">
        <v>0</v>
      </c>
      <c r="AU20" s="71" t="s">
        <v>32</v>
      </c>
      <c r="AV20" s="71">
        <v>52</v>
      </c>
      <c r="AW20" s="71">
        <v>170</v>
      </c>
      <c r="AX20" s="71">
        <v>96</v>
      </c>
      <c r="AY20" s="71">
        <v>441</v>
      </c>
      <c r="AZ20" s="71">
        <v>24</v>
      </c>
      <c r="BA20" s="71">
        <v>71</v>
      </c>
      <c r="BB20" s="71">
        <v>0</v>
      </c>
      <c r="BC20" s="71">
        <v>0</v>
      </c>
      <c r="BD20" s="71">
        <v>3</v>
      </c>
      <c r="BE20" s="71">
        <v>24</v>
      </c>
      <c r="BF20" s="71">
        <v>0</v>
      </c>
      <c r="BG20" s="71">
        <v>0</v>
      </c>
      <c r="BH20" s="71">
        <v>2</v>
      </c>
      <c r="BI20" s="71">
        <v>16</v>
      </c>
      <c r="BJ20" s="71">
        <v>3</v>
      </c>
      <c r="BK20" s="71">
        <v>5</v>
      </c>
      <c r="BL20" s="71">
        <v>0</v>
      </c>
      <c r="BM20" s="71">
        <v>0</v>
      </c>
      <c r="BN20" s="71">
        <v>0</v>
      </c>
      <c r="BO20" s="71">
        <v>0</v>
      </c>
      <c r="BQ20" s="71" t="s">
        <v>32</v>
      </c>
      <c r="BR20" s="71">
        <v>52</v>
      </c>
      <c r="BS20" s="71">
        <v>170</v>
      </c>
      <c r="BT20" s="71">
        <v>96</v>
      </c>
      <c r="BU20" s="71">
        <v>441</v>
      </c>
      <c r="BV20" s="71">
        <v>24</v>
      </c>
      <c r="BW20" s="71">
        <v>71</v>
      </c>
      <c r="BX20" s="71"/>
      <c r="BY20" s="71"/>
      <c r="BZ20" s="71">
        <v>3</v>
      </c>
      <c r="CA20" s="71">
        <v>24</v>
      </c>
      <c r="CB20" s="71"/>
      <c r="CC20" s="71"/>
      <c r="CD20" s="71">
        <v>2</v>
      </c>
      <c r="CE20" s="71">
        <v>16</v>
      </c>
      <c r="CF20" s="71">
        <v>3</v>
      </c>
      <c r="CG20" s="71">
        <v>5</v>
      </c>
      <c r="CH20" s="71"/>
      <c r="CI20" s="71"/>
      <c r="CJ20" s="71"/>
      <c r="CK20" s="71"/>
    </row>
    <row r="21" spans="1:89" x14ac:dyDescent="0.25">
      <c r="A21" t="s">
        <v>60</v>
      </c>
      <c r="C21" s="71" t="s">
        <v>60</v>
      </c>
      <c r="D21" s="71">
        <v>3850</v>
      </c>
      <c r="E21" s="71">
        <v>6904</v>
      </c>
      <c r="F21" s="71">
        <v>580</v>
      </c>
      <c r="G21" s="71">
        <v>1540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887</v>
      </c>
      <c r="S21" s="71">
        <v>4974</v>
      </c>
      <c r="T21" s="71">
        <v>354</v>
      </c>
      <c r="U21" s="71">
        <v>305</v>
      </c>
      <c r="V21" s="71">
        <v>0</v>
      </c>
      <c r="W21" s="71">
        <v>0</v>
      </c>
      <c r="Y21" s="71" t="s">
        <v>60</v>
      </c>
      <c r="Z21" s="71">
        <v>3780</v>
      </c>
      <c r="AA21" s="71">
        <v>6477</v>
      </c>
      <c r="AB21" s="71">
        <v>625</v>
      </c>
      <c r="AC21" s="71">
        <v>1314</v>
      </c>
      <c r="AD21" s="71">
        <v>0</v>
      </c>
      <c r="AE21" s="71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863</v>
      </c>
      <c r="AO21" s="71">
        <v>4826</v>
      </c>
      <c r="AP21" s="71">
        <v>79</v>
      </c>
      <c r="AQ21" s="71">
        <v>83</v>
      </c>
      <c r="AR21" s="71">
        <v>0</v>
      </c>
      <c r="AS21" s="71">
        <v>0</v>
      </c>
      <c r="AU21" s="71" t="s">
        <v>60</v>
      </c>
      <c r="AV21" s="71">
        <v>2580</v>
      </c>
      <c r="AW21" s="71">
        <v>6830</v>
      </c>
      <c r="AX21" s="71">
        <v>922</v>
      </c>
      <c r="AY21" s="71">
        <v>2400</v>
      </c>
      <c r="AZ21" s="71">
        <v>0</v>
      </c>
      <c r="BA21" s="71">
        <v>0</v>
      </c>
      <c r="BB21" s="71">
        <v>0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386</v>
      </c>
      <c r="BK21" s="71">
        <v>2410</v>
      </c>
      <c r="BL21" s="71">
        <v>10</v>
      </c>
      <c r="BM21" s="71">
        <v>45</v>
      </c>
      <c r="BN21" s="71">
        <v>0</v>
      </c>
      <c r="BO21" s="71">
        <v>0</v>
      </c>
      <c r="BQ21" s="71" t="s">
        <v>60</v>
      </c>
      <c r="BR21" s="71">
        <v>1913</v>
      </c>
      <c r="BS21" s="71">
        <v>5232</v>
      </c>
      <c r="BT21" s="71">
        <v>467</v>
      </c>
      <c r="BU21" s="71">
        <v>1270</v>
      </c>
      <c r="BV21" s="71"/>
      <c r="BW21" s="71"/>
      <c r="BX21" s="71"/>
      <c r="BY21" s="71"/>
      <c r="BZ21" s="71">
        <v>0</v>
      </c>
      <c r="CA21" s="71">
        <v>0</v>
      </c>
      <c r="CB21" s="71"/>
      <c r="CC21" s="71"/>
      <c r="CD21" s="71"/>
      <c r="CE21" s="71"/>
      <c r="CF21" s="71">
        <v>387</v>
      </c>
      <c r="CG21" s="71">
        <v>8183</v>
      </c>
      <c r="CH21" s="71">
        <v>565</v>
      </c>
      <c r="CI21" s="71">
        <v>1537</v>
      </c>
      <c r="CJ21" s="71"/>
      <c r="CK21" s="71"/>
    </row>
    <row r="22" spans="1:89" x14ac:dyDescent="0.25">
      <c r="A22" t="s">
        <v>52</v>
      </c>
      <c r="C22" s="71" t="s">
        <v>52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Y22" s="71" t="s">
        <v>52</v>
      </c>
      <c r="Z22" s="71">
        <v>4000</v>
      </c>
      <c r="AA22" s="71">
        <v>7000</v>
      </c>
      <c r="AB22" s="71">
        <v>1500</v>
      </c>
      <c r="AC22" s="71">
        <v>2000</v>
      </c>
      <c r="AD22" s="71"/>
      <c r="AE22" s="71"/>
      <c r="AF22" s="71"/>
      <c r="AG22" s="71"/>
      <c r="AH22" s="71">
        <v>500</v>
      </c>
      <c r="AI22" s="71">
        <v>500</v>
      </c>
      <c r="AJ22" s="71"/>
      <c r="AK22" s="71"/>
      <c r="AL22" s="71"/>
      <c r="AM22" s="71"/>
      <c r="AN22" s="71"/>
      <c r="AO22" s="71"/>
      <c r="AP22" s="71">
        <v>200</v>
      </c>
      <c r="AQ22" s="71">
        <v>200</v>
      </c>
      <c r="AR22" s="71"/>
      <c r="AS22" s="71"/>
      <c r="AU22" s="71" t="s">
        <v>52</v>
      </c>
      <c r="AV22" s="71">
        <v>3000</v>
      </c>
      <c r="AW22" s="71">
        <v>6000</v>
      </c>
      <c r="AX22" s="71">
        <v>1000</v>
      </c>
      <c r="AY22" s="71">
        <v>2000</v>
      </c>
      <c r="AZ22" s="71"/>
      <c r="BA22" s="71"/>
      <c r="BB22" s="71"/>
      <c r="BC22" s="71"/>
      <c r="BD22" s="71">
        <v>100</v>
      </c>
      <c r="BE22" s="71">
        <v>100</v>
      </c>
      <c r="BF22" s="71"/>
      <c r="BG22" s="71"/>
      <c r="BH22" s="71"/>
      <c r="BI22" s="71"/>
      <c r="BJ22" s="71"/>
      <c r="BK22" s="71"/>
      <c r="BL22" s="71">
        <v>100</v>
      </c>
      <c r="BM22" s="71">
        <v>100</v>
      </c>
      <c r="BN22" s="71"/>
      <c r="BO22" s="71"/>
      <c r="BQ22" s="71" t="s">
        <v>52</v>
      </c>
      <c r="BR22" s="71">
        <v>2820</v>
      </c>
      <c r="BS22" s="71">
        <v>5660</v>
      </c>
      <c r="BT22" s="71">
        <v>673</v>
      </c>
      <c r="BU22" s="71">
        <v>1246</v>
      </c>
      <c r="BV22" s="71"/>
      <c r="BW22" s="71"/>
      <c r="BX22" s="71"/>
      <c r="BY22" s="71"/>
      <c r="BZ22" s="71">
        <v>68</v>
      </c>
      <c r="CA22" s="71">
        <v>57</v>
      </c>
      <c r="CB22" s="71"/>
      <c r="CC22" s="71"/>
      <c r="CD22" s="71"/>
      <c r="CE22" s="71"/>
      <c r="CF22" s="71"/>
      <c r="CG22" s="71"/>
      <c r="CH22" s="71">
        <v>42</v>
      </c>
      <c r="CI22" s="71">
        <v>81</v>
      </c>
      <c r="CJ22" s="71"/>
      <c r="CK22" s="71"/>
    </row>
    <row r="23" spans="1:89" x14ac:dyDescent="0.25">
      <c r="A23" t="s">
        <v>36</v>
      </c>
      <c r="C23" s="71" t="s">
        <v>36</v>
      </c>
      <c r="D23" s="71">
        <v>10511</v>
      </c>
      <c r="E23" s="71">
        <v>21135</v>
      </c>
      <c r="F23" s="71">
        <v>57008</v>
      </c>
      <c r="G23" s="71">
        <v>56459</v>
      </c>
      <c r="H23" s="71"/>
      <c r="I23" s="71"/>
      <c r="J23" s="71">
        <v>16323</v>
      </c>
      <c r="K23" s="71">
        <v>11315</v>
      </c>
      <c r="L23" s="71">
        <v>60</v>
      </c>
      <c r="M23" s="71">
        <v>76</v>
      </c>
      <c r="N23" s="71">
        <v>636</v>
      </c>
      <c r="O23" s="71">
        <v>1047</v>
      </c>
      <c r="P23" s="71">
        <v>464</v>
      </c>
      <c r="Q23" s="71">
        <v>1980</v>
      </c>
      <c r="R23" s="71">
        <v>464</v>
      </c>
      <c r="S23" s="71">
        <v>1980</v>
      </c>
      <c r="T23" s="71">
        <v>11</v>
      </c>
      <c r="U23" s="71">
        <v>25</v>
      </c>
      <c r="V23" s="71"/>
      <c r="W23" s="71"/>
      <c r="Y23" s="71" t="s">
        <v>36</v>
      </c>
      <c r="Z23" s="71">
        <v>9001</v>
      </c>
      <c r="AA23" s="71">
        <v>15142</v>
      </c>
      <c r="AB23" s="71">
        <v>44490</v>
      </c>
      <c r="AC23" s="71">
        <v>45363</v>
      </c>
      <c r="AD23" s="71"/>
      <c r="AE23" s="71"/>
      <c r="AF23" s="71">
        <v>741</v>
      </c>
      <c r="AG23" s="71">
        <v>1533</v>
      </c>
      <c r="AH23" s="71">
        <v>33</v>
      </c>
      <c r="AI23" s="71">
        <v>58</v>
      </c>
      <c r="AJ23" s="71">
        <v>598</v>
      </c>
      <c r="AK23" s="71">
        <v>927</v>
      </c>
      <c r="AL23" s="71">
        <v>508</v>
      </c>
      <c r="AM23" s="71">
        <v>1520</v>
      </c>
      <c r="AN23" s="71">
        <v>508</v>
      </c>
      <c r="AO23" s="71">
        <v>1520</v>
      </c>
      <c r="AP23" s="71">
        <v>9</v>
      </c>
      <c r="AQ23" s="71">
        <v>14</v>
      </c>
      <c r="AR23" s="71"/>
      <c r="AS23" s="71"/>
      <c r="AU23" s="71" t="s">
        <v>36</v>
      </c>
      <c r="AV23" s="71">
        <v>7445</v>
      </c>
      <c r="AW23" s="71">
        <v>11463</v>
      </c>
      <c r="AX23" s="71">
        <v>43835</v>
      </c>
      <c r="AY23" s="71">
        <v>53785</v>
      </c>
      <c r="AZ23" s="71"/>
      <c r="BA23" s="71"/>
      <c r="BB23" s="71">
        <v>811</v>
      </c>
      <c r="BC23" s="71">
        <v>1218</v>
      </c>
      <c r="BD23" s="71">
        <v>27</v>
      </c>
      <c r="BE23" s="71">
        <v>42</v>
      </c>
      <c r="BF23" s="71">
        <v>375</v>
      </c>
      <c r="BG23" s="71">
        <v>715</v>
      </c>
      <c r="BH23" s="71">
        <v>83</v>
      </c>
      <c r="BI23" s="71">
        <v>274</v>
      </c>
      <c r="BJ23" s="71">
        <v>83</v>
      </c>
      <c r="BK23" s="71">
        <v>274</v>
      </c>
      <c r="BL23" s="71">
        <v>14</v>
      </c>
      <c r="BM23" s="71">
        <v>11</v>
      </c>
      <c r="BN23" s="71"/>
      <c r="BO23" s="71"/>
      <c r="BQ23" s="71" t="s">
        <v>36</v>
      </c>
      <c r="BR23" s="71">
        <v>5452</v>
      </c>
      <c r="BS23" s="71">
        <v>15673</v>
      </c>
      <c r="BT23" s="71">
        <v>31602</v>
      </c>
      <c r="BU23" s="71">
        <v>44111</v>
      </c>
      <c r="BV23" s="71"/>
      <c r="BW23" s="71"/>
      <c r="BX23" s="71">
        <v>375</v>
      </c>
      <c r="BY23" s="71">
        <v>945</v>
      </c>
      <c r="BZ23" s="71">
        <v>42</v>
      </c>
      <c r="CA23" s="71">
        <v>49</v>
      </c>
      <c r="CB23" s="71">
        <v>143</v>
      </c>
      <c r="CC23" s="71">
        <v>513</v>
      </c>
      <c r="CD23" s="71">
        <v>753</v>
      </c>
      <c r="CE23" s="71">
        <v>2281</v>
      </c>
      <c r="CF23" s="71">
        <v>753</v>
      </c>
      <c r="CG23" s="71">
        <v>2281</v>
      </c>
      <c r="CH23" s="71">
        <v>38</v>
      </c>
      <c r="CI23" s="71">
        <v>29</v>
      </c>
      <c r="CJ23" s="71"/>
      <c r="CK23" s="71"/>
    </row>
    <row r="24" spans="1:89" x14ac:dyDescent="0.25">
      <c r="A24" t="s">
        <v>45</v>
      </c>
      <c r="C24" s="71" t="s">
        <v>45</v>
      </c>
      <c r="D24" s="71">
        <v>1300</v>
      </c>
      <c r="E24" s="71">
        <v>400</v>
      </c>
      <c r="F24" s="71">
        <v>150</v>
      </c>
      <c r="G24" s="71">
        <v>40</v>
      </c>
      <c r="H24" s="71"/>
      <c r="I24" s="71"/>
      <c r="J24" s="71">
        <v>30</v>
      </c>
      <c r="K24" s="71">
        <v>10</v>
      </c>
      <c r="L24" s="71">
        <v>100</v>
      </c>
      <c r="M24" s="71">
        <v>30</v>
      </c>
      <c r="N24" s="71">
        <v>30</v>
      </c>
      <c r="O24" s="71">
        <v>10</v>
      </c>
      <c r="P24" s="71"/>
      <c r="Q24" s="71"/>
      <c r="R24" s="71">
        <v>100</v>
      </c>
      <c r="S24" s="71">
        <v>30</v>
      </c>
      <c r="T24" s="71">
        <v>30</v>
      </c>
      <c r="U24" s="71">
        <v>10</v>
      </c>
      <c r="V24" s="71"/>
      <c r="W24" s="71"/>
      <c r="Y24" s="71" t="s">
        <v>45</v>
      </c>
      <c r="Z24" s="71">
        <v>1000</v>
      </c>
      <c r="AA24" s="71">
        <v>300</v>
      </c>
      <c r="AB24" s="71">
        <v>150</v>
      </c>
      <c r="AC24" s="71">
        <v>40</v>
      </c>
      <c r="AD24" s="71"/>
      <c r="AE24" s="71"/>
      <c r="AF24" s="71">
        <v>30</v>
      </c>
      <c r="AG24" s="71">
        <v>10</v>
      </c>
      <c r="AH24" s="71">
        <v>100</v>
      </c>
      <c r="AI24" s="71">
        <v>30</v>
      </c>
      <c r="AJ24" s="71">
        <v>30</v>
      </c>
      <c r="AK24" s="71">
        <v>10</v>
      </c>
      <c r="AL24" s="71"/>
      <c r="AM24" s="71"/>
      <c r="AN24" s="71">
        <v>100</v>
      </c>
      <c r="AO24" s="71">
        <v>30</v>
      </c>
      <c r="AP24" s="71">
        <v>30</v>
      </c>
      <c r="AQ24" s="71">
        <v>10</v>
      </c>
      <c r="AR24" s="71"/>
      <c r="AS24" s="71"/>
      <c r="AU24" s="71" t="s">
        <v>45</v>
      </c>
      <c r="AV24" s="71">
        <v>1000</v>
      </c>
      <c r="AW24" s="71">
        <v>300</v>
      </c>
      <c r="AX24" s="71">
        <v>150</v>
      </c>
      <c r="AY24" s="71">
        <v>40</v>
      </c>
      <c r="AZ24" s="71"/>
      <c r="BA24" s="71"/>
      <c r="BB24" s="71">
        <v>30</v>
      </c>
      <c r="BC24" s="71">
        <v>10</v>
      </c>
      <c r="BD24" s="71">
        <v>100</v>
      </c>
      <c r="BE24" s="71">
        <v>30</v>
      </c>
      <c r="BF24" s="71">
        <v>30</v>
      </c>
      <c r="BG24" s="71">
        <v>10</v>
      </c>
      <c r="BH24" s="71"/>
      <c r="BI24" s="71"/>
      <c r="BJ24" s="71"/>
      <c r="BK24" s="71"/>
      <c r="BL24" s="71">
        <v>30</v>
      </c>
      <c r="BM24" s="71">
        <v>10</v>
      </c>
      <c r="BN24" s="71"/>
      <c r="BO24" s="71"/>
      <c r="BQ24" s="71" t="s">
        <v>45</v>
      </c>
      <c r="BR24" s="71">
        <v>1000</v>
      </c>
      <c r="BS24" s="71">
        <v>300</v>
      </c>
      <c r="BT24" s="71">
        <v>150</v>
      </c>
      <c r="BU24" s="71">
        <v>40</v>
      </c>
      <c r="BV24" s="71"/>
      <c r="BW24" s="71"/>
      <c r="BX24" s="71">
        <v>30</v>
      </c>
      <c r="BY24" s="71">
        <v>10</v>
      </c>
      <c r="BZ24" s="71">
        <v>50</v>
      </c>
      <c r="CA24" s="71">
        <v>15</v>
      </c>
      <c r="CB24" s="71">
        <v>5</v>
      </c>
      <c r="CC24" s="71">
        <v>5</v>
      </c>
      <c r="CD24" s="71"/>
      <c r="CE24" s="71"/>
      <c r="CF24" s="71"/>
      <c r="CG24" s="71"/>
      <c r="CH24" s="71">
        <v>30</v>
      </c>
      <c r="CI24" s="71">
        <v>10</v>
      </c>
      <c r="CJ24" s="71"/>
      <c r="CK24" s="71"/>
    </row>
    <row r="25" spans="1:89" x14ac:dyDescent="0.25">
      <c r="A25" t="s">
        <v>42</v>
      </c>
      <c r="C25" s="71" t="s">
        <v>42</v>
      </c>
      <c r="D25" s="71">
        <v>3015</v>
      </c>
      <c r="E25" s="71">
        <v>5112</v>
      </c>
      <c r="F25" s="71">
        <v>467</v>
      </c>
      <c r="G25" s="71">
        <v>787</v>
      </c>
      <c r="H25" s="71">
        <v>4</v>
      </c>
      <c r="I25" s="71">
        <v>21</v>
      </c>
      <c r="J25" s="71"/>
      <c r="K25" s="71"/>
      <c r="L25" s="71">
        <v>54</v>
      </c>
      <c r="M25" s="71">
        <v>67</v>
      </c>
      <c r="N25" s="71">
        <v>23</v>
      </c>
      <c r="O25" s="71">
        <v>176</v>
      </c>
      <c r="P25" s="71">
        <v>22</v>
      </c>
      <c r="Q25" s="71">
        <v>115</v>
      </c>
      <c r="R25" s="71">
        <v>178</v>
      </c>
      <c r="S25" s="71">
        <v>909</v>
      </c>
      <c r="T25" s="71">
        <v>4</v>
      </c>
      <c r="U25" s="71">
        <v>12</v>
      </c>
      <c r="V25" s="71"/>
      <c r="W25" s="71"/>
      <c r="Y25" s="71" t="s">
        <v>42</v>
      </c>
      <c r="Z25" s="71">
        <v>3120</v>
      </c>
      <c r="AA25" s="71">
        <v>3940</v>
      </c>
      <c r="AB25" s="71">
        <v>449</v>
      </c>
      <c r="AC25" s="71">
        <v>585</v>
      </c>
      <c r="AD25" s="71">
        <v>5</v>
      </c>
      <c r="AE25" s="71">
        <v>22</v>
      </c>
      <c r="AF25" s="71">
        <v>5</v>
      </c>
      <c r="AG25" s="71">
        <v>20</v>
      </c>
      <c r="AH25" s="71">
        <v>21</v>
      </c>
      <c r="AI25" s="71">
        <v>50</v>
      </c>
      <c r="AJ25" s="71">
        <v>80</v>
      </c>
      <c r="AK25" s="71">
        <v>556</v>
      </c>
      <c r="AL25" s="71">
        <v>15</v>
      </c>
      <c r="AM25" s="71">
        <v>90</v>
      </c>
      <c r="AN25" s="71">
        <v>239</v>
      </c>
      <c r="AO25" s="71">
        <v>743</v>
      </c>
      <c r="AP25" s="71">
        <v>10</v>
      </c>
      <c r="AQ25" s="71">
        <v>42</v>
      </c>
      <c r="AR25" s="71">
        <v>7</v>
      </c>
      <c r="AS25" s="71">
        <v>22</v>
      </c>
      <c r="AU25" s="71" t="s">
        <v>42</v>
      </c>
      <c r="AV25" s="71">
        <v>2350</v>
      </c>
      <c r="AW25" s="71">
        <v>3720</v>
      </c>
      <c r="AX25" s="71">
        <v>256</v>
      </c>
      <c r="AY25" s="71">
        <v>406</v>
      </c>
      <c r="AZ25" s="71"/>
      <c r="BA25" s="71"/>
      <c r="BB25" s="71"/>
      <c r="BC25" s="71"/>
      <c r="BD25" s="71"/>
      <c r="BE25" s="71"/>
      <c r="BF25" s="71">
        <v>65</v>
      </c>
      <c r="BG25" s="71">
        <v>453</v>
      </c>
      <c r="BH25" s="71">
        <v>15</v>
      </c>
      <c r="BI25" s="71">
        <v>90</v>
      </c>
      <c r="BJ25" s="71">
        <v>127</v>
      </c>
      <c r="BK25" s="71">
        <v>768</v>
      </c>
      <c r="BL25" s="71"/>
      <c r="BM25" s="71"/>
      <c r="BN25" s="71"/>
      <c r="BO25" s="71"/>
      <c r="BQ25" s="71" t="s">
        <v>42</v>
      </c>
      <c r="BR25" s="71">
        <v>4500</v>
      </c>
      <c r="BS25" s="71">
        <v>7500</v>
      </c>
      <c r="BT25" s="71">
        <v>300</v>
      </c>
      <c r="BU25" s="71">
        <v>550</v>
      </c>
      <c r="BV25" s="71"/>
      <c r="BW25" s="71"/>
      <c r="BX25" s="71"/>
      <c r="BY25" s="71"/>
      <c r="BZ25" s="71"/>
      <c r="CA25" s="71"/>
      <c r="CB25" s="71">
        <v>100</v>
      </c>
      <c r="CC25" s="71">
        <v>550</v>
      </c>
      <c r="CD25" s="71">
        <v>20</v>
      </c>
      <c r="CE25" s="71">
        <v>130</v>
      </c>
      <c r="CF25" s="71">
        <v>180</v>
      </c>
      <c r="CG25" s="71">
        <v>1170</v>
      </c>
      <c r="CH25" s="71"/>
      <c r="CI25" s="71"/>
      <c r="CJ25" s="71"/>
      <c r="CK25" s="71"/>
    </row>
    <row r="26" spans="1:89" x14ac:dyDescent="0.25">
      <c r="A26" t="s">
        <v>31</v>
      </c>
      <c r="C26" s="71" t="s">
        <v>31</v>
      </c>
      <c r="D26" s="71">
        <v>80</v>
      </c>
      <c r="E26" s="71">
        <v>202</v>
      </c>
      <c r="F26" s="71">
        <v>111</v>
      </c>
      <c r="G26" s="71">
        <v>30</v>
      </c>
      <c r="H26" s="71">
        <v>2</v>
      </c>
      <c r="I26" s="71">
        <v>8</v>
      </c>
      <c r="J26" s="71"/>
      <c r="K26" s="71"/>
      <c r="L26" s="71"/>
      <c r="M26" s="71"/>
      <c r="N26" s="71"/>
      <c r="O26" s="71"/>
      <c r="P26" s="71">
        <v>0.499</v>
      </c>
      <c r="Q26" s="71">
        <v>4.3899999999999997</v>
      </c>
      <c r="R26" s="71">
        <v>3.99</v>
      </c>
      <c r="S26" s="71">
        <v>29.69</v>
      </c>
      <c r="T26" s="71"/>
      <c r="U26" s="71"/>
      <c r="V26" s="71"/>
      <c r="W26" s="71"/>
      <c r="Y26" s="71" t="s">
        <v>31</v>
      </c>
      <c r="Z26" s="71">
        <v>59</v>
      </c>
      <c r="AA26" s="71">
        <v>160</v>
      </c>
      <c r="AB26" s="71">
        <v>36</v>
      </c>
      <c r="AC26" s="71">
        <v>171</v>
      </c>
      <c r="AD26" s="71">
        <v>2</v>
      </c>
      <c r="AE26" s="71">
        <v>7.5</v>
      </c>
      <c r="AF26" s="71"/>
      <c r="AG26" s="71"/>
      <c r="AH26" s="71"/>
      <c r="AI26" s="71"/>
      <c r="AJ26" s="71"/>
      <c r="AK26" s="71"/>
      <c r="AL26" s="71">
        <v>0.25</v>
      </c>
      <c r="AM26" s="71">
        <v>3.3</v>
      </c>
      <c r="AN26" s="71">
        <v>7.8</v>
      </c>
      <c r="AO26" s="71">
        <v>24.94</v>
      </c>
      <c r="AP26" s="71"/>
      <c r="AQ26" s="71"/>
      <c r="AR26" s="71"/>
      <c r="AS26" s="71"/>
      <c r="AU26" s="71" t="s">
        <v>31</v>
      </c>
      <c r="AV26" s="71">
        <v>57</v>
      </c>
      <c r="AW26" s="71">
        <v>231</v>
      </c>
      <c r="AX26" s="71">
        <v>70</v>
      </c>
      <c r="AY26" s="71">
        <v>178</v>
      </c>
      <c r="AZ26" s="71">
        <v>1</v>
      </c>
      <c r="BA26" s="71">
        <v>6</v>
      </c>
      <c r="BB26" s="71"/>
      <c r="BC26" s="71"/>
      <c r="BD26" s="71"/>
      <c r="BE26" s="71"/>
      <c r="BF26" s="71"/>
      <c r="BG26" s="71"/>
      <c r="BH26" s="71">
        <v>0.22</v>
      </c>
      <c r="BI26" s="71">
        <v>2.0299999999999998</v>
      </c>
      <c r="BJ26" s="71">
        <v>4.5599999999999996</v>
      </c>
      <c r="BK26" s="71">
        <v>23.84</v>
      </c>
      <c r="BL26" s="71"/>
      <c r="BM26" s="71"/>
      <c r="BN26" s="71"/>
      <c r="BO26" s="71"/>
      <c r="BQ26" s="71" t="s">
        <v>31</v>
      </c>
      <c r="BR26" s="71">
        <v>52</v>
      </c>
      <c r="BS26" s="71">
        <v>222</v>
      </c>
      <c r="BT26" s="71">
        <v>75</v>
      </c>
      <c r="BU26" s="71">
        <v>46</v>
      </c>
      <c r="BV26" s="71">
        <v>1</v>
      </c>
      <c r="BW26" s="71">
        <v>4</v>
      </c>
      <c r="BX26" s="71"/>
      <c r="BY26" s="71"/>
      <c r="BZ26" s="71"/>
      <c r="CA26" s="71"/>
      <c r="CB26" s="71"/>
      <c r="CC26" s="71"/>
      <c r="CD26" s="71">
        <v>0.11</v>
      </c>
      <c r="CE26" s="71">
        <v>1.3</v>
      </c>
      <c r="CF26" s="71">
        <v>4.25</v>
      </c>
      <c r="CG26" s="71">
        <v>13</v>
      </c>
      <c r="CH26" s="71"/>
      <c r="CI26" s="71"/>
      <c r="CJ26" s="71"/>
      <c r="CK26" s="71"/>
    </row>
    <row r="27" spans="1:89" x14ac:dyDescent="0.25">
      <c r="A27" t="s">
        <v>49</v>
      </c>
      <c r="C27" s="71" t="s">
        <v>49</v>
      </c>
      <c r="D27" s="71">
        <v>3010</v>
      </c>
      <c r="E27" s="71">
        <v>3940</v>
      </c>
      <c r="F27" s="71">
        <v>20</v>
      </c>
      <c r="G27" s="71">
        <v>92</v>
      </c>
      <c r="H27" s="71"/>
      <c r="I27" s="71"/>
      <c r="J27" s="71"/>
      <c r="K27" s="71"/>
      <c r="L27" s="71">
        <v>37</v>
      </c>
      <c r="M27" s="71">
        <v>47</v>
      </c>
      <c r="N27" s="71"/>
      <c r="O27" s="71"/>
      <c r="P27" s="71"/>
      <c r="Q27" s="71"/>
      <c r="R27" s="71"/>
      <c r="S27" s="71"/>
      <c r="T27" s="71"/>
      <c r="U27" s="71"/>
      <c r="V27" s="71"/>
      <c r="W27" s="71"/>
      <c r="Y27" s="71" t="s">
        <v>49</v>
      </c>
      <c r="Z27" s="71">
        <v>3100</v>
      </c>
      <c r="AA27" s="71">
        <v>5970</v>
      </c>
      <c r="AB27" s="71">
        <v>20</v>
      </c>
      <c r="AC27" s="71">
        <v>92</v>
      </c>
      <c r="AD27" s="71"/>
      <c r="AE27" s="71"/>
      <c r="AF27" s="71"/>
      <c r="AG27" s="71"/>
      <c r="AH27" s="71">
        <v>39</v>
      </c>
      <c r="AI27" s="71">
        <v>43</v>
      </c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U27" s="71" t="s">
        <v>49</v>
      </c>
      <c r="AV27" s="71">
        <v>2900</v>
      </c>
      <c r="AW27" s="71">
        <v>4600</v>
      </c>
      <c r="AX27" s="71">
        <v>50</v>
      </c>
      <c r="AY27" s="71">
        <v>100</v>
      </c>
      <c r="AZ27" s="71"/>
      <c r="BA27" s="71"/>
      <c r="BB27" s="71"/>
      <c r="BC27" s="71"/>
      <c r="BD27" s="71">
        <v>24</v>
      </c>
      <c r="BE27" s="71">
        <v>41</v>
      </c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Q27" s="71" t="s">
        <v>49</v>
      </c>
      <c r="BR27" s="71">
        <v>700</v>
      </c>
      <c r="BS27" s="71">
        <v>2500</v>
      </c>
      <c r="BT27" s="71">
        <v>50</v>
      </c>
      <c r="BU27" s="71">
        <v>100</v>
      </c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</row>
    <row r="28" spans="1:89" x14ac:dyDescent="0.25">
      <c r="A28" t="s">
        <v>46</v>
      </c>
      <c r="C28" s="71" t="s">
        <v>46</v>
      </c>
      <c r="D28" s="71">
        <v>310</v>
      </c>
      <c r="E28" s="71">
        <v>810</v>
      </c>
      <c r="F28" s="71">
        <v>636</v>
      </c>
      <c r="G28" s="71">
        <v>757</v>
      </c>
      <c r="H28" s="71">
        <v>25</v>
      </c>
      <c r="I28" s="71">
        <v>300</v>
      </c>
      <c r="J28" s="71"/>
      <c r="K28" s="71"/>
      <c r="L28" s="71">
        <v>161</v>
      </c>
      <c r="M28" s="71">
        <v>135</v>
      </c>
      <c r="N28" s="71">
        <v>69</v>
      </c>
      <c r="O28" s="71">
        <v>124</v>
      </c>
      <c r="P28" s="71"/>
      <c r="Q28" s="71"/>
      <c r="R28" s="71">
        <v>13</v>
      </c>
      <c r="S28" s="71">
        <v>80</v>
      </c>
      <c r="T28" s="71">
        <v>160</v>
      </c>
      <c r="U28" s="71">
        <v>370</v>
      </c>
      <c r="V28" s="71">
        <v>81</v>
      </c>
      <c r="W28" s="71">
        <v>99</v>
      </c>
      <c r="Y28" s="71" t="s">
        <v>46</v>
      </c>
      <c r="Z28" s="71">
        <v>310</v>
      </c>
      <c r="AA28" s="71">
        <v>810</v>
      </c>
      <c r="AB28" s="71">
        <v>636</v>
      </c>
      <c r="AC28" s="71">
        <v>757</v>
      </c>
      <c r="AD28" s="71">
        <v>25</v>
      </c>
      <c r="AE28" s="71">
        <v>300</v>
      </c>
      <c r="AF28" s="71"/>
      <c r="AG28" s="71"/>
      <c r="AH28" s="71">
        <v>161</v>
      </c>
      <c r="AI28" s="71">
        <v>135</v>
      </c>
      <c r="AJ28" s="71">
        <v>69</v>
      </c>
      <c r="AK28" s="71">
        <v>124</v>
      </c>
      <c r="AL28" s="71"/>
      <c r="AM28" s="71"/>
      <c r="AN28" s="71">
        <v>13</v>
      </c>
      <c r="AO28" s="71">
        <v>80</v>
      </c>
      <c r="AP28" s="71">
        <v>160</v>
      </c>
      <c r="AQ28" s="71">
        <v>370</v>
      </c>
      <c r="AR28" s="71">
        <v>81</v>
      </c>
      <c r="AS28" s="71">
        <v>99</v>
      </c>
      <c r="AU28" s="71" t="s">
        <v>46</v>
      </c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Q28" s="71" t="s">
        <v>46</v>
      </c>
      <c r="BR28" s="71">
        <v>60</v>
      </c>
      <c r="BS28" s="71">
        <v>20</v>
      </c>
      <c r="BT28" s="71">
        <v>50</v>
      </c>
      <c r="BU28" s="71">
        <v>50</v>
      </c>
      <c r="BV28" s="71">
        <v>3</v>
      </c>
      <c r="BW28" s="71">
        <v>1</v>
      </c>
      <c r="BX28" s="71"/>
      <c r="BY28" s="71"/>
      <c r="BZ28" s="71">
        <v>4</v>
      </c>
      <c r="CA28" s="71">
        <v>3</v>
      </c>
      <c r="CB28" s="71">
        <v>4</v>
      </c>
      <c r="CC28" s="71">
        <v>2</v>
      </c>
      <c r="CD28" s="71"/>
      <c r="CE28" s="71"/>
      <c r="CF28" s="71">
        <v>3</v>
      </c>
      <c r="CG28" s="71">
        <v>1</v>
      </c>
      <c r="CH28" s="71">
        <v>11</v>
      </c>
      <c r="CI28" s="71">
        <v>3</v>
      </c>
      <c r="CJ28" s="71">
        <v>1</v>
      </c>
      <c r="CK28" s="71">
        <v>1</v>
      </c>
    </row>
    <row r="29" spans="1:89" x14ac:dyDescent="0.25">
      <c r="A29" t="s">
        <v>81</v>
      </c>
      <c r="C29" s="71" t="s">
        <v>81</v>
      </c>
      <c r="D29" s="71">
        <v>3000</v>
      </c>
      <c r="E29" s="71">
        <v>3000</v>
      </c>
      <c r="F29" s="71">
        <v>3000</v>
      </c>
      <c r="G29" s="71">
        <v>3000</v>
      </c>
      <c r="H29" s="71">
        <v>3000</v>
      </c>
      <c r="I29" s="71">
        <v>3000</v>
      </c>
      <c r="J29" s="71"/>
      <c r="K29" s="71"/>
      <c r="L29" s="71">
        <v>1000</v>
      </c>
      <c r="M29" s="71">
        <v>1000</v>
      </c>
      <c r="N29" s="71">
        <v>1000</v>
      </c>
      <c r="O29" s="71">
        <v>1000</v>
      </c>
      <c r="P29" s="71">
        <v>200</v>
      </c>
      <c r="Q29" s="71">
        <v>200</v>
      </c>
      <c r="R29" s="71">
        <v>200</v>
      </c>
      <c r="S29" s="71">
        <v>200</v>
      </c>
      <c r="T29" s="71">
        <v>20000</v>
      </c>
      <c r="U29" s="71">
        <v>20000</v>
      </c>
      <c r="V29" s="71"/>
      <c r="W29" s="71"/>
      <c r="Y29" s="71" t="s">
        <v>81</v>
      </c>
      <c r="Z29" s="71">
        <v>3000</v>
      </c>
      <c r="AA29" s="71">
        <v>3000</v>
      </c>
      <c r="AB29" s="71">
        <v>3000</v>
      </c>
      <c r="AC29" s="71">
        <v>3000</v>
      </c>
      <c r="AD29" s="71">
        <v>3000</v>
      </c>
      <c r="AE29" s="71">
        <v>3000</v>
      </c>
      <c r="AF29" s="71"/>
      <c r="AG29" s="71"/>
      <c r="AH29" s="71">
        <v>1000</v>
      </c>
      <c r="AI29" s="71">
        <v>1000</v>
      </c>
      <c r="AJ29" s="71">
        <v>1000</v>
      </c>
      <c r="AK29" s="71">
        <v>1000</v>
      </c>
      <c r="AL29" s="71">
        <v>200</v>
      </c>
      <c r="AM29" s="71">
        <v>200</v>
      </c>
      <c r="AN29" s="71">
        <v>200</v>
      </c>
      <c r="AO29" s="71">
        <v>200</v>
      </c>
      <c r="AP29" s="71">
        <v>20000</v>
      </c>
      <c r="AQ29" s="71">
        <v>20000</v>
      </c>
      <c r="AR29" s="71"/>
      <c r="AS29" s="71"/>
      <c r="AU29" s="71" t="s">
        <v>81</v>
      </c>
      <c r="AV29" s="71">
        <v>3000</v>
      </c>
      <c r="AW29" s="71">
        <v>3000</v>
      </c>
      <c r="AX29" s="71">
        <v>3000</v>
      </c>
      <c r="AY29" s="71">
        <v>3000</v>
      </c>
      <c r="AZ29" s="71">
        <v>3000</v>
      </c>
      <c r="BA29" s="71">
        <v>3000</v>
      </c>
      <c r="BB29" s="71"/>
      <c r="BC29" s="71"/>
      <c r="BD29" s="71">
        <v>1000</v>
      </c>
      <c r="BE29" s="71">
        <v>1000</v>
      </c>
      <c r="BF29" s="71">
        <v>1000</v>
      </c>
      <c r="BG29" s="71">
        <v>1000</v>
      </c>
      <c r="BH29" s="71">
        <v>200</v>
      </c>
      <c r="BI29" s="71">
        <v>200</v>
      </c>
      <c r="BJ29" s="71">
        <v>200</v>
      </c>
      <c r="BK29" s="71">
        <v>200</v>
      </c>
      <c r="BL29" s="71">
        <v>20000</v>
      </c>
      <c r="BM29" s="71">
        <v>20000</v>
      </c>
      <c r="BN29" s="71"/>
      <c r="BO29" s="71"/>
      <c r="BQ29" s="71" t="s">
        <v>81</v>
      </c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</row>
    <row r="30" spans="1:89" x14ac:dyDescent="0.25">
      <c r="A30" t="s">
        <v>55</v>
      </c>
      <c r="C30" s="71" t="s">
        <v>126</v>
      </c>
      <c r="D30" s="71">
        <v>1000</v>
      </c>
      <c r="E30" s="71">
        <v>1000</v>
      </c>
      <c r="F30" s="71">
        <v>500</v>
      </c>
      <c r="G30" s="71">
        <v>500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>
        <v>500</v>
      </c>
      <c r="S30" s="71">
        <v>500</v>
      </c>
      <c r="T30" s="71">
        <v>50</v>
      </c>
      <c r="U30" s="71">
        <v>50</v>
      </c>
      <c r="V30" s="71"/>
      <c r="W30" s="71"/>
      <c r="Y30" s="71" t="s">
        <v>126</v>
      </c>
      <c r="Z30" s="71">
        <v>1000</v>
      </c>
      <c r="AA30" s="71">
        <v>1000</v>
      </c>
      <c r="AB30" s="71">
        <v>500</v>
      </c>
      <c r="AC30" s="71">
        <v>500</v>
      </c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>
        <v>50</v>
      </c>
      <c r="AQ30" s="71">
        <v>50</v>
      </c>
      <c r="AR30" s="71"/>
      <c r="AS30" s="71"/>
      <c r="AU30" s="71" t="s">
        <v>126</v>
      </c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Q30" s="71" t="s">
        <v>126</v>
      </c>
      <c r="BR30" s="71">
        <v>1000</v>
      </c>
      <c r="BS30" s="71">
        <v>1000</v>
      </c>
      <c r="BT30" s="71">
        <v>500</v>
      </c>
      <c r="BU30" s="71">
        <v>500</v>
      </c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>
        <v>50</v>
      </c>
      <c r="CI30" s="71">
        <v>50</v>
      </c>
      <c r="CJ30" s="71"/>
      <c r="CK30" s="71"/>
    </row>
    <row r="31" spans="1:89" x14ac:dyDescent="0.25">
      <c r="A31" t="s">
        <v>50</v>
      </c>
      <c r="C31" s="71" t="s">
        <v>50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Y31" s="71" t="s">
        <v>50</v>
      </c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U31" s="71" t="s">
        <v>50</v>
      </c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Q31" s="71" t="s">
        <v>50</v>
      </c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</row>
    <row r="32" spans="1:89" x14ac:dyDescent="0.25">
      <c r="A32" t="s">
        <v>57</v>
      </c>
      <c r="C32" s="71" t="s">
        <v>120</v>
      </c>
      <c r="D32" s="71">
        <v>500</v>
      </c>
      <c r="E32" s="71">
        <v>500</v>
      </c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Y32" s="71" t="s">
        <v>120</v>
      </c>
      <c r="Z32" s="71">
        <v>500</v>
      </c>
      <c r="AA32" s="71">
        <v>500</v>
      </c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U32" s="71" t="s">
        <v>120</v>
      </c>
      <c r="AV32" s="71">
        <v>500</v>
      </c>
      <c r="AW32" s="71">
        <v>500</v>
      </c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Q32" s="71" t="s">
        <v>120</v>
      </c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</row>
    <row r="33" spans="1:89" x14ac:dyDescent="0.25">
      <c r="A33" t="s">
        <v>29</v>
      </c>
      <c r="C33" s="71" t="s">
        <v>29</v>
      </c>
      <c r="D33" s="71">
        <v>60</v>
      </c>
      <c r="E33" s="71">
        <v>130</v>
      </c>
      <c r="F33" s="71">
        <v>20</v>
      </c>
      <c r="G33" s="71">
        <v>80</v>
      </c>
      <c r="H33" s="71"/>
      <c r="I33" s="71"/>
      <c r="J33" s="71"/>
      <c r="K33" s="71"/>
      <c r="L33" s="71">
        <v>10</v>
      </c>
      <c r="M33" s="71">
        <v>10</v>
      </c>
      <c r="N33" s="71"/>
      <c r="O33" s="71"/>
      <c r="P33" s="71"/>
      <c r="Q33" s="71"/>
      <c r="R33" s="71"/>
      <c r="S33" s="71"/>
      <c r="T33" s="71">
        <v>10</v>
      </c>
      <c r="U33" s="71">
        <v>50</v>
      </c>
      <c r="V33" s="71"/>
      <c r="W33" s="71"/>
      <c r="Y33" s="71" t="s">
        <v>29</v>
      </c>
      <c r="Z33" s="71">
        <v>60</v>
      </c>
      <c r="AA33" s="71">
        <v>130</v>
      </c>
      <c r="AB33" s="71">
        <v>20</v>
      </c>
      <c r="AC33" s="71">
        <v>80</v>
      </c>
      <c r="AD33" s="71"/>
      <c r="AE33" s="71"/>
      <c r="AF33" s="71"/>
      <c r="AG33" s="71"/>
      <c r="AH33" s="71">
        <v>10</v>
      </c>
      <c r="AI33" s="71">
        <v>10</v>
      </c>
      <c r="AJ33" s="71"/>
      <c r="AK33" s="71"/>
      <c r="AL33" s="71"/>
      <c r="AM33" s="71"/>
      <c r="AN33" s="71"/>
      <c r="AO33" s="71"/>
      <c r="AP33" s="71">
        <v>10</v>
      </c>
      <c r="AQ33" s="71">
        <v>50</v>
      </c>
      <c r="AR33" s="71"/>
      <c r="AS33" s="71"/>
      <c r="AU33" s="71" t="s">
        <v>29</v>
      </c>
      <c r="AV33" s="71">
        <v>60</v>
      </c>
      <c r="AW33" s="71">
        <v>130</v>
      </c>
      <c r="AX33" s="71">
        <v>20</v>
      </c>
      <c r="AY33" s="71">
        <v>80</v>
      </c>
      <c r="AZ33" s="71"/>
      <c r="BA33" s="71"/>
      <c r="BB33" s="71"/>
      <c r="BC33" s="71"/>
      <c r="BD33" s="71">
        <v>10</v>
      </c>
      <c r="BE33" s="71">
        <v>10</v>
      </c>
      <c r="BF33" s="71"/>
      <c r="BG33" s="71"/>
      <c r="BH33" s="71"/>
      <c r="BI33" s="71"/>
      <c r="BJ33" s="71"/>
      <c r="BK33" s="71"/>
      <c r="BL33" s="71">
        <v>10</v>
      </c>
      <c r="BM33" s="71">
        <v>50</v>
      </c>
      <c r="BN33" s="71"/>
      <c r="BO33" s="71"/>
      <c r="BQ33" s="71" t="s">
        <v>29</v>
      </c>
      <c r="BR33" s="71">
        <v>50</v>
      </c>
      <c r="BS33" s="71">
        <v>100</v>
      </c>
      <c r="BT33" s="71">
        <v>10</v>
      </c>
      <c r="BU33" s="71">
        <v>50</v>
      </c>
      <c r="BV33" s="71"/>
      <c r="BW33" s="71"/>
      <c r="BX33" s="71"/>
      <c r="BY33" s="71"/>
      <c r="BZ33" s="71">
        <v>10</v>
      </c>
      <c r="CA33" s="71">
        <v>10</v>
      </c>
      <c r="CB33" s="71"/>
      <c r="CC33" s="71"/>
      <c r="CD33" s="71"/>
      <c r="CE33" s="71"/>
      <c r="CF33" s="71"/>
      <c r="CG33" s="71"/>
      <c r="CH33" s="71">
        <v>10</v>
      </c>
      <c r="CI33" s="71">
        <v>50</v>
      </c>
      <c r="CJ33" s="71"/>
      <c r="CK33" s="71"/>
    </row>
    <row r="34" spans="1:89" x14ac:dyDescent="0.25">
      <c r="A34" t="s">
        <v>61</v>
      </c>
      <c r="C34" s="71" t="s">
        <v>61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Y34" s="71" t="s">
        <v>61</v>
      </c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U34" s="71" t="s">
        <v>61</v>
      </c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Q34" s="71" t="s">
        <v>61</v>
      </c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</row>
    <row r="35" spans="1:89" x14ac:dyDescent="0.25">
      <c r="A35" t="s">
        <v>38</v>
      </c>
      <c r="C35" s="71" t="s">
        <v>38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Y35" s="71" t="s">
        <v>38</v>
      </c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U35" s="71" t="s">
        <v>38</v>
      </c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Q35" s="71" t="s">
        <v>38</v>
      </c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</row>
    <row r="36" spans="1:89" x14ac:dyDescent="0.25">
      <c r="A36" t="s">
        <v>27</v>
      </c>
      <c r="C36" s="71" t="s">
        <v>27</v>
      </c>
      <c r="D36" s="71">
        <v>62</v>
      </c>
      <c r="E36" s="71">
        <v>270</v>
      </c>
      <c r="F36" s="71">
        <v>55</v>
      </c>
      <c r="G36" s="71">
        <v>250</v>
      </c>
      <c r="H36" s="71">
        <v>42</v>
      </c>
      <c r="I36" s="71">
        <v>120</v>
      </c>
      <c r="J36" s="71"/>
      <c r="K36" s="71"/>
      <c r="L36" s="71"/>
      <c r="M36" s="71"/>
      <c r="N36" s="71">
        <v>59</v>
      </c>
      <c r="O36" s="71">
        <v>154</v>
      </c>
      <c r="P36" s="71"/>
      <c r="Q36" s="71"/>
      <c r="R36" s="71"/>
      <c r="S36" s="71"/>
      <c r="T36" s="71">
        <v>97</v>
      </c>
      <c r="U36" s="71">
        <v>189</v>
      </c>
      <c r="V36" s="71">
        <v>325</v>
      </c>
      <c r="W36" s="71">
        <v>543</v>
      </c>
      <c r="Y36" s="71" t="s">
        <v>27</v>
      </c>
      <c r="Z36" s="71">
        <v>52</v>
      </c>
      <c r="AA36" s="71">
        <v>220</v>
      </c>
      <c r="AB36" s="71"/>
      <c r="AC36" s="71"/>
      <c r="AD36" s="71">
        <v>42</v>
      </c>
      <c r="AE36" s="71">
        <v>120</v>
      </c>
      <c r="AF36" s="71"/>
      <c r="AG36" s="71"/>
      <c r="AH36" s="71"/>
      <c r="AI36" s="71"/>
      <c r="AJ36" s="71">
        <v>56</v>
      </c>
      <c r="AK36" s="71">
        <v>108</v>
      </c>
      <c r="AL36" s="71"/>
      <c r="AM36" s="71"/>
      <c r="AN36" s="71"/>
      <c r="AO36" s="71"/>
      <c r="AP36" s="71"/>
      <c r="AQ36" s="71"/>
      <c r="AR36" s="71"/>
      <c r="AS36" s="71"/>
      <c r="AU36" s="71" t="s">
        <v>27</v>
      </c>
      <c r="AV36" s="71">
        <v>52</v>
      </c>
      <c r="AW36" s="71">
        <v>220</v>
      </c>
      <c r="AX36" s="71"/>
      <c r="AY36" s="71"/>
      <c r="AZ36" s="71">
        <v>42</v>
      </c>
      <c r="BA36" s="71">
        <v>120</v>
      </c>
      <c r="BB36" s="71"/>
      <c r="BC36" s="71"/>
      <c r="BD36" s="71"/>
      <c r="BE36" s="71"/>
      <c r="BF36" s="71">
        <v>56</v>
      </c>
      <c r="BG36" s="71">
        <v>108</v>
      </c>
      <c r="BH36" s="71"/>
      <c r="BI36" s="71"/>
      <c r="BJ36" s="71"/>
      <c r="BK36" s="71"/>
      <c r="BL36" s="71"/>
      <c r="BM36" s="71"/>
      <c r="BN36" s="71"/>
      <c r="BO36" s="71"/>
      <c r="BQ36" s="71" t="s">
        <v>27</v>
      </c>
      <c r="BR36" s="71">
        <v>42</v>
      </c>
      <c r="BS36" s="71">
        <v>196</v>
      </c>
      <c r="BT36" s="71"/>
      <c r="BU36" s="71"/>
      <c r="BV36" s="71">
        <v>42</v>
      </c>
      <c r="BW36" s="71">
        <v>90</v>
      </c>
      <c r="BX36" s="71"/>
      <c r="BY36" s="71"/>
      <c r="BZ36" s="71"/>
      <c r="CA36" s="71"/>
      <c r="CB36" s="71">
        <v>30</v>
      </c>
      <c r="CC36" s="71">
        <v>160</v>
      </c>
      <c r="CD36" s="71"/>
      <c r="CE36" s="71"/>
      <c r="CF36" s="71"/>
      <c r="CG36" s="71"/>
      <c r="CH36" s="71"/>
      <c r="CI36" s="71"/>
      <c r="CJ36" s="71"/>
      <c r="CK36" s="71"/>
    </row>
    <row r="37" spans="1:89" x14ac:dyDescent="0.25">
      <c r="A37" t="s">
        <v>41</v>
      </c>
      <c r="C37" s="71" t="s">
        <v>41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Y37" s="71" t="s">
        <v>41</v>
      </c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U37" s="71" t="s">
        <v>41</v>
      </c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Q37" s="71" t="s">
        <v>41</v>
      </c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</row>
    <row r="38" spans="1:89" x14ac:dyDescent="0.25">
      <c r="A38" t="s">
        <v>40</v>
      </c>
      <c r="C38" s="71" t="s">
        <v>40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Y38" s="71" t="s">
        <v>40</v>
      </c>
      <c r="Z38" s="71">
        <v>600</v>
      </c>
      <c r="AA38" s="71">
        <v>1100</v>
      </c>
      <c r="AB38" s="71">
        <v>500</v>
      </c>
      <c r="AC38" s="71">
        <v>1300</v>
      </c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>
        <v>50</v>
      </c>
      <c r="AO38" s="71">
        <v>150</v>
      </c>
      <c r="AP38" s="71"/>
      <c r="AQ38" s="71"/>
      <c r="AR38" s="71"/>
      <c r="AS38" s="71"/>
      <c r="AU38" s="71" t="s">
        <v>40</v>
      </c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Q38" s="71" t="s">
        <v>40</v>
      </c>
      <c r="BR38" s="71"/>
      <c r="BS38" s="71"/>
      <c r="BT38" s="71">
        <v>75</v>
      </c>
      <c r="BU38" s="71">
        <v>150</v>
      </c>
      <c r="BV38" s="71"/>
      <c r="BW38" s="71"/>
      <c r="BX38" s="71"/>
      <c r="BY38" s="71"/>
      <c r="BZ38" s="71"/>
      <c r="CA38" s="71"/>
      <c r="CB38" s="71"/>
      <c r="CC38" s="71"/>
      <c r="CD38" s="71">
        <v>20</v>
      </c>
      <c r="CE38" s="71">
        <v>100</v>
      </c>
      <c r="CF38" s="71"/>
      <c r="CG38" s="71"/>
      <c r="CH38" s="71"/>
      <c r="CI38" s="71"/>
      <c r="CJ38" s="71"/>
      <c r="CK38" s="71"/>
    </row>
    <row r="39" spans="1:89" x14ac:dyDescent="0.25">
      <c r="A39" t="s">
        <v>231</v>
      </c>
      <c r="C39" s="71" t="s">
        <v>58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Y39" s="71" t="s">
        <v>58</v>
      </c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U39" s="71" t="s">
        <v>58</v>
      </c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Q39" s="71" t="s">
        <v>58</v>
      </c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</row>
    <row r="40" spans="1:89" x14ac:dyDescent="0.25">
      <c r="A40" t="s">
        <v>23</v>
      </c>
      <c r="C40" s="71" t="s">
        <v>23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Y40" s="71" t="s">
        <v>23</v>
      </c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U40" s="71" t="s">
        <v>23</v>
      </c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Q40" s="71" t="s">
        <v>23</v>
      </c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</row>
    <row r="41" spans="1:89" x14ac:dyDescent="0.25">
      <c r="A41" t="s">
        <v>30</v>
      </c>
      <c r="C41" s="71" t="s">
        <v>30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Y41" s="71" t="s">
        <v>30</v>
      </c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U41" s="71" t="s">
        <v>30</v>
      </c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Q41" s="71" t="s">
        <v>30</v>
      </c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</row>
    <row r="42" spans="1:89" x14ac:dyDescent="0.25">
      <c r="A42" t="s">
        <v>264</v>
      </c>
      <c r="C42" s="71" t="s">
        <v>48</v>
      </c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Y42" s="71" t="s">
        <v>48</v>
      </c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U42" s="71" t="s">
        <v>48</v>
      </c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Q42" s="71" t="s">
        <v>48</v>
      </c>
      <c r="BR42" s="71">
        <v>15215</v>
      </c>
      <c r="BS42" s="71">
        <v>19751</v>
      </c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</row>
    <row r="43" spans="1:89" x14ac:dyDescent="0.25">
      <c r="A43" t="s">
        <v>48</v>
      </c>
      <c r="C43" s="71" t="s">
        <v>35</v>
      </c>
      <c r="D43" s="71">
        <v>18484</v>
      </c>
      <c r="E43" s="71">
        <v>26384</v>
      </c>
      <c r="F43" s="71">
        <v>5888</v>
      </c>
      <c r="G43" s="71">
        <v>5315</v>
      </c>
      <c r="H43" s="71">
        <v>2540</v>
      </c>
      <c r="I43" s="71">
        <v>6618</v>
      </c>
      <c r="J43" s="71">
        <v>2325</v>
      </c>
      <c r="K43" s="71">
        <v>2118</v>
      </c>
      <c r="L43" s="71">
        <v>352</v>
      </c>
      <c r="M43" s="71">
        <v>358</v>
      </c>
      <c r="N43" s="71">
        <v>300</v>
      </c>
      <c r="O43" s="71">
        <v>610</v>
      </c>
      <c r="P43" s="71"/>
      <c r="Q43" s="71"/>
      <c r="R43" s="71">
        <v>1047</v>
      </c>
      <c r="S43" s="71">
        <v>4042</v>
      </c>
      <c r="T43" s="71"/>
      <c r="U43" s="71"/>
      <c r="V43" s="71"/>
      <c r="W43" s="71"/>
      <c r="Y43" s="71" t="s">
        <v>35</v>
      </c>
      <c r="Z43" s="71">
        <v>11290</v>
      </c>
      <c r="AA43" s="71">
        <v>13809</v>
      </c>
      <c r="AB43" s="71">
        <v>6678</v>
      </c>
      <c r="AC43" s="71">
        <v>8421</v>
      </c>
      <c r="AD43" s="71">
        <v>1518</v>
      </c>
      <c r="AE43" s="71">
        <v>4610</v>
      </c>
      <c r="AF43" s="71">
        <v>3069</v>
      </c>
      <c r="AG43" s="71">
        <v>3286</v>
      </c>
      <c r="AH43" s="71">
        <v>354</v>
      </c>
      <c r="AI43" s="71">
        <v>349</v>
      </c>
      <c r="AJ43" s="71">
        <v>145</v>
      </c>
      <c r="AK43" s="71">
        <v>446</v>
      </c>
      <c r="AL43" s="71"/>
      <c r="AM43" s="71"/>
      <c r="AN43" s="71">
        <v>830</v>
      </c>
      <c r="AO43" s="71">
        <v>3336</v>
      </c>
      <c r="AP43" s="71"/>
      <c r="AQ43" s="71"/>
      <c r="AR43" s="71"/>
      <c r="AS43" s="71"/>
      <c r="AU43" s="71" t="s">
        <v>35</v>
      </c>
      <c r="AV43" s="71">
        <v>15057</v>
      </c>
      <c r="AW43" s="71">
        <v>23525</v>
      </c>
      <c r="AX43" s="71">
        <v>1126</v>
      </c>
      <c r="AY43" s="71">
        <v>625</v>
      </c>
      <c r="AZ43" s="71">
        <v>1014</v>
      </c>
      <c r="BA43" s="71">
        <v>6546</v>
      </c>
      <c r="BB43" s="71">
        <v>20.055</v>
      </c>
      <c r="BC43" s="71">
        <v>19.006</v>
      </c>
      <c r="BD43" s="71">
        <v>687</v>
      </c>
      <c r="BE43" s="71">
        <v>229</v>
      </c>
      <c r="BF43" s="71"/>
      <c r="BG43" s="71"/>
      <c r="BH43" s="71"/>
      <c r="BI43" s="71"/>
      <c r="BJ43" s="71">
        <v>669</v>
      </c>
      <c r="BK43" s="71">
        <v>3388</v>
      </c>
      <c r="BL43" s="71"/>
      <c r="BM43" s="71"/>
      <c r="BN43" s="71"/>
      <c r="BO43" s="71"/>
      <c r="BQ43" s="71" t="s">
        <v>35</v>
      </c>
      <c r="BR43" s="71">
        <v>8041</v>
      </c>
      <c r="BS43" s="71">
        <v>17635</v>
      </c>
      <c r="BT43" s="71">
        <v>2289</v>
      </c>
      <c r="BU43" s="71">
        <v>3545</v>
      </c>
      <c r="BV43" s="71">
        <v>1283</v>
      </c>
      <c r="BW43" s="71">
        <v>7738</v>
      </c>
      <c r="BX43" s="71">
        <v>5823</v>
      </c>
      <c r="BY43" s="71">
        <v>4804</v>
      </c>
      <c r="BZ43" s="71">
        <v>276</v>
      </c>
      <c r="CA43" s="71">
        <v>319</v>
      </c>
      <c r="CB43" s="71">
        <v>64</v>
      </c>
      <c r="CC43" s="71">
        <v>271</v>
      </c>
      <c r="CD43" s="71"/>
      <c r="CE43" s="71"/>
      <c r="CF43" s="71">
        <v>605</v>
      </c>
      <c r="CG43" s="71">
        <v>3648</v>
      </c>
      <c r="CH43" s="71"/>
      <c r="CI43" s="71"/>
      <c r="CJ43" s="71">
        <v>816</v>
      </c>
      <c r="CK43" s="71">
        <v>423</v>
      </c>
    </row>
    <row r="44" spans="1:89" x14ac:dyDescent="0.25">
      <c r="A44" t="s">
        <v>265</v>
      </c>
      <c r="C44" s="71" t="s">
        <v>39</v>
      </c>
      <c r="D44" s="71">
        <v>81362</v>
      </c>
      <c r="E44" s="71">
        <v>83570</v>
      </c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Y44" s="71" t="s">
        <v>39</v>
      </c>
      <c r="Z44" s="71">
        <v>57753</v>
      </c>
      <c r="AA44" s="71">
        <v>59923</v>
      </c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U44" s="71" t="s">
        <v>39</v>
      </c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Q44" s="71" t="s">
        <v>39</v>
      </c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</row>
    <row r="45" spans="1:89" x14ac:dyDescent="0.25">
      <c r="A45" t="s">
        <v>39</v>
      </c>
      <c r="C45" s="71" t="s">
        <v>34</v>
      </c>
      <c r="D45" s="71">
        <v>11055</v>
      </c>
      <c r="E45" s="71">
        <v>77385</v>
      </c>
      <c r="F45" s="71">
        <v>2043</v>
      </c>
      <c r="G45" s="71">
        <v>12712</v>
      </c>
      <c r="H45" s="71"/>
      <c r="I45" s="71"/>
      <c r="J45" s="71"/>
      <c r="K45" s="71"/>
      <c r="L45" s="71">
        <v>3</v>
      </c>
      <c r="M45" s="71">
        <v>10</v>
      </c>
      <c r="N45" s="71"/>
      <c r="O45" s="71"/>
      <c r="P45" s="71"/>
      <c r="Q45" s="71"/>
      <c r="R45" s="71"/>
      <c r="S45" s="71"/>
      <c r="T45" s="71">
        <v>240</v>
      </c>
      <c r="U45" s="71">
        <v>1680</v>
      </c>
      <c r="V45" s="71"/>
      <c r="W45" s="71"/>
      <c r="Y45" s="71" t="s">
        <v>34</v>
      </c>
      <c r="Z45" s="71">
        <v>22000</v>
      </c>
      <c r="AA45" s="71">
        <v>65000</v>
      </c>
      <c r="AB45" s="71">
        <v>2000</v>
      </c>
      <c r="AC45" s="71">
        <v>4500</v>
      </c>
      <c r="AD45" s="71"/>
      <c r="AE45" s="71"/>
      <c r="AF45" s="71"/>
      <c r="AG45" s="71"/>
      <c r="AH45" s="71">
        <v>3</v>
      </c>
      <c r="AI45" s="71">
        <v>10</v>
      </c>
      <c r="AJ45" s="71"/>
      <c r="AK45" s="71"/>
      <c r="AL45" s="71"/>
      <c r="AM45" s="71"/>
      <c r="AN45" s="71"/>
      <c r="AO45" s="71"/>
      <c r="AP45" s="71">
        <v>250</v>
      </c>
      <c r="AQ45" s="71">
        <v>1500</v>
      </c>
      <c r="AR45" s="71"/>
      <c r="AS45" s="71"/>
      <c r="AU45" s="71" t="s">
        <v>34</v>
      </c>
      <c r="AV45" s="71">
        <v>12500</v>
      </c>
      <c r="AW45" s="71">
        <v>74000</v>
      </c>
      <c r="AX45" s="71">
        <v>1500</v>
      </c>
      <c r="AY45" s="71">
        <v>4000</v>
      </c>
      <c r="AZ45" s="71"/>
      <c r="BA45" s="71"/>
      <c r="BB45" s="71"/>
      <c r="BC45" s="71"/>
      <c r="BD45" s="71">
        <v>3</v>
      </c>
      <c r="BE45" s="71">
        <v>10</v>
      </c>
      <c r="BF45" s="71"/>
      <c r="BG45" s="71"/>
      <c r="BH45" s="71"/>
      <c r="BI45" s="71"/>
      <c r="BJ45" s="71"/>
      <c r="BK45" s="71"/>
      <c r="BL45" s="71">
        <v>300</v>
      </c>
      <c r="BM45" s="71">
        <v>1750</v>
      </c>
      <c r="BN45" s="71"/>
      <c r="BO45" s="71"/>
      <c r="BQ45" s="71" t="s">
        <v>34</v>
      </c>
      <c r="BR45" s="71">
        <v>11200</v>
      </c>
      <c r="BS45" s="71">
        <v>69800</v>
      </c>
      <c r="BT45" s="71">
        <v>1000</v>
      </c>
      <c r="BU45" s="71">
        <v>3500</v>
      </c>
      <c r="BV45" s="71">
        <v>2</v>
      </c>
      <c r="BW45" s="71">
        <v>5</v>
      </c>
      <c r="BX45" s="71"/>
      <c r="BY45" s="71"/>
      <c r="BZ45" s="71">
        <v>3</v>
      </c>
      <c r="CA45" s="71">
        <v>20</v>
      </c>
      <c r="CB45" s="71"/>
      <c r="CC45" s="71"/>
      <c r="CD45" s="71"/>
      <c r="CE45" s="71"/>
      <c r="CF45" s="71"/>
      <c r="CG45" s="71"/>
      <c r="CH45" s="71">
        <v>300</v>
      </c>
      <c r="CI45" s="71">
        <v>2000</v>
      </c>
      <c r="CJ45" s="71"/>
      <c r="CK45" s="71"/>
    </row>
    <row r="46" spans="1:89" x14ac:dyDescent="0.25">
      <c r="A46" t="s">
        <v>34</v>
      </c>
      <c r="C46" s="71" t="s">
        <v>264</v>
      </c>
      <c r="D46" s="71">
        <v>20000</v>
      </c>
      <c r="E46" s="71">
        <v>38000</v>
      </c>
      <c r="F46" s="71">
        <v>3270</v>
      </c>
      <c r="G46" s="71">
        <v>3450</v>
      </c>
      <c r="H46" s="71">
        <v>500</v>
      </c>
      <c r="I46" s="71">
        <v>1080</v>
      </c>
      <c r="J46" s="71"/>
      <c r="K46" s="71"/>
      <c r="L46" s="71"/>
      <c r="M46" s="71"/>
      <c r="N46" s="71"/>
      <c r="O46" s="71"/>
      <c r="P46" s="71"/>
      <c r="Q46" s="71"/>
      <c r="R46" s="71">
        <v>327</v>
      </c>
      <c r="S46" s="71">
        <v>2270</v>
      </c>
      <c r="T46" s="71"/>
      <c r="U46" s="71"/>
      <c r="V46" s="71"/>
      <c r="W46" s="71"/>
      <c r="Y46" s="71" t="s">
        <v>37</v>
      </c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U46" s="71" t="s">
        <v>37</v>
      </c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Q46" s="71" t="s">
        <v>37</v>
      </c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</row>
    <row r="47" spans="1:89" x14ac:dyDescent="0.25">
      <c r="A47" t="s">
        <v>233</v>
      </c>
      <c r="C47" s="71" t="s">
        <v>59</v>
      </c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Y47" s="71" t="s">
        <v>59</v>
      </c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U47" s="71" t="s">
        <v>59</v>
      </c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Q47" s="71" t="s">
        <v>59</v>
      </c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</row>
    <row r="48" spans="1:89" x14ac:dyDescent="0.25">
      <c r="A48" t="s">
        <v>28</v>
      </c>
      <c r="C48" s="71" t="s">
        <v>28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Y48" s="71" t="s">
        <v>28</v>
      </c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U48" s="71" t="s">
        <v>28</v>
      </c>
      <c r="AV48" s="71">
        <v>500</v>
      </c>
      <c r="AW48" s="71">
        <v>4000</v>
      </c>
      <c r="AX48" s="71">
        <v>300</v>
      </c>
      <c r="AY48" s="71">
        <v>1000</v>
      </c>
      <c r="AZ48" s="71">
        <v>20</v>
      </c>
      <c r="BA48" s="71">
        <v>60</v>
      </c>
      <c r="BB48" s="71">
        <v>300</v>
      </c>
      <c r="BC48" s="71">
        <v>300</v>
      </c>
      <c r="BD48" s="71">
        <v>5</v>
      </c>
      <c r="BE48" s="71">
        <v>50</v>
      </c>
      <c r="BF48" s="71">
        <v>50</v>
      </c>
      <c r="BG48" s="71">
        <v>500</v>
      </c>
      <c r="BH48" s="71"/>
      <c r="BI48" s="71"/>
      <c r="BJ48" s="71"/>
      <c r="BK48" s="71"/>
      <c r="BL48" s="71">
        <v>100</v>
      </c>
      <c r="BM48" s="71">
        <v>200</v>
      </c>
      <c r="BN48" s="71">
        <v>20</v>
      </c>
      <c r="BO48" s="71">
        <v>300</v>
      </c>
      <c r="BQ48" s="71" t="s">
        <v>28</v>
      </c>
      <c r="BR48" s="71">
        <v>1000</v>
      </c>
      <c r="BS48" s="71">
        <v>8000</v>
      </c>
      <c r="BT48" s="71">
        <v>600</v>
      </c>
      <c r="BU48" s="71">
        <v>2000</v>
      </c>
      <c r="BV48" s="71">
        <v>40</v>
      </c>
      <c r="BW48" s="71">
        <v>120</v>
      </c>
      <c r="BX48" s="71">
        <v>600</v>
      </c>
      <c r="BY48" s="71">
        <v>600</v>
      </c>
      <c r="BZ48" s="71">
        <v>10</v>
      </c>
      <c r="CA48" s="71">
        <v>100</v>
      </c>
      <c r="CB48" s="71">
        <v>100</v>
      </c>
      <c r="CC48" s="71">
        <v>1000</v>
      </c>
      <c r="CD48" s="71"/>
      <c r="CE48" s="71"/>
      <c r="CF48" s="71"/>
      <c r="CG48" s="71"/>
      <c r="CH48" s="71">
        <v>200</v>
      </c>
      <c r="CI48" s="71">
        <v>400</v>
      </c>
      <c r="CJ48" s="71">
        <v>40</v>
      </c>
      <c r="CK48" s="71">
        <v>600</v>
      </c>
    </row>
  </sheetData>
  <autoFilter ref="B5:CK5" xr:uid="{A084D490-7961-4429-900F-C1C0BD9A3681}">
    <sortState xmlns:xlrd2="http://schemas.microsoft.com/office/spreadsheetml/2017/richdata2" ref="B5:CK5">
      <sortCondition ref="AU5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6563A-60EC-45C1-BE85-4DA3F62F4478}">
  <dimension ref="A1:CM49"/>
  <sheetViews>
    <sheetView topLeftCell="A4" zoomScale="80" zoomScaleNormal="80" workbookViewId="0">
      <selection activeCell="C48" sqref="C48"/>
    </sheetView>
  </sheetViews>
  <sheetFormatPr defaultRowHeight="15" x14ac:dyDescent="0.25"/>
  <cols>
    <col min="4" max="23" width="12.28515625" customWidth="1"/>
    <col min="26" max="45" width="12.28515625" customWidth="1"/>
    <col min="49" max="68" width="12.28515625" customWidth="1"/>
    <col min="72" max="91" width="12.28515625" customWidth="1"/>
  </cols>
  <sheetData>
    <row r="1" spans="1:91" x14ac:dyDescent="0.25">
      <c r="H1" t="s">
        <v>160</v>
      </c>
      <c r="AD1" t="s">
        <v>160</v>
      </c>
      <c r="BA1" t="s">
        <v>160</v>
      </c>
      <c r="BX1" t="s">
        <v>160</v>
      </c>
    </row>
    <row r="2" spans="1:91" x14ac:dyDescent="0.25">
      <c r="C2" t="s">
        <v>147</v>
      </c>
      <c r="Y2" t="s">
        <v>147</v>
      </c>
      <c r="AV2" t="s">
        <v>147</v>
      </c>
      <c r="BS2" t="s">
        <v>147</v>
      </c>
    </row>
    <row r="4" spans="1:91" x14ac:dyDescent="0.25">
      <c r="C4" t="s">
        <v>269</v>
      </c>
      <c r="Y4" t="s">
        <v>251</v>
      </c>
      <c r="AV4" t="s">
        <v>242</v>
      </c>
      <c r="BS4" t="s">
        <v>140</v>
      </c>
    </row>
    <row r="5" spans="1:91" ht="45" x14ac:dyDescent="0.25">
      <c r="C5" s="71"/>
      <c r="D5" s="77" t="s">
        <v>7</v>
      </c>
      <c r="E5" s="77"/>
      <c r="F5" s="77" t="s">
        <v>127</v>
      </c>
      <c r="G5" s="77"/>
      <c r="H5" s="77" t="s">
        <v>8</v>
      </c>
      <c r="I5" s="77"/>
      <c r="J5" s="77" t="s">
        <v>142</v>
      </c>
      <c r="K5" s="77"/>
      <c r="L5" s="77" t="s">
        <v>88</v>
      </c>
      <c r="M5" s="77"/>
      <c r="N5" s="77" t="s">
        <v>11</v>
      </c>
      <c r="O5" s="77"/>
      <c r="P5" s="77" t="s">
        <v>12</v>
      </c>
      <c r="Q5" s="77"/>
      <c r="R5" s="77" t="s">
        <v>14</v>
      </c>
      <c r="S5" s="77"/>
      <c r="T5" s="77" t="s">
        <v>143</v>
      </c>
      <c r="U5" s="77"/>
      <c r="V5" s="77" t="s">
        <v>144</v>
      </c>
      <c r="W5" s="77"/>
      <c r="Y5" s="71"/>
      <c r="Z5" s="77" t="s">
        <v>7</v>
      </c>
      <c r="AA5" s="77"/>
      <c r="AB5" s="77" t="s">
        <v>127</v>
      </c>
      <c r="AC5" s="77"/>
      <c r="AD5" s="77" t="s">
        <v>8</v>
      </c>
      <c r="AE5" s="77"/>
      <c r="AF5" s="77" t="s">
        <v>142</v>
      </c>
      <c r="AG5" s="77"/>
      <c r="AH5" s="77" t="s">
        <v>88</v>
      </c>
      <c r="AI5" s="77"/>
      <c r="AJ5" s="77" t="s">
        <v>11</v>
      </c>
      <c r="AK5" s="77"/>
      <c r="AL5" s="77" t="s">
        <v>12</v>
      </c>
      <c r="AM5" s="77"/>
      <c r="AN5" s="77" t="s">
        <v>14</v>
      </c>
      <c r="AO5" s="77"/>
      <c r="AP5" s="77" t="s">
        <v>143</v>
      </c>
      <c r="AQ5" s="77"/>
      <c r="AR5" s="77" t="s">
        <v>144</v>
      </c>
      <c r="AS5" s="77"/>
      <c r="AV5" s="71"/>
      <c r="AW5" s="77" t="s">
        <v>7</v>
      </c>
      <c r="AX5" s="77"/>
      <c r="AY5" s="77" t="s">
        <v>127</v>
      </c>
      <c r="AZ5" s="77"/>
      <c r="BA5" s="77" t="s">
        <v>8</v>
      </c>
      <c r="BB5" s="77"/>
      <c r="BC5" s="77" t="s">
        <v>142</v>
      </c>
      <c r="BD5" s="77"/>
      <c r="BE5" s="77" t="s">
        <v>88</v>
      </c>
      <c r="BF5" s="77"/>
      <c r="BG5" s="77" t="s">
        <v>11</v>
      </c>
      <c r="BH5" s="77"/>
      <c r="BI5" s="77" t="s">
        <v>12</v>
      </c>
      <c r="BJ5" s="77"/>
      <c r="BK5" s="77" t="s">
        <v>14</v>
      </c>
      <c r="BL5" s="77"/>
      <c r="BM5" s="77" t="s">
        <v>143</v>
      </c>
      <c r="BN5" s="77"/>
      <c r="BO5" s="77" t="s">
        <v>144</v>
      </c>
      <c r="BP5" s="77"/>
      <c r="BS5" s="71"/>
      <c r="BT5" s="77" t="s">
        <v>7</v>
      </c>
      <c r="BU5" s="77"/>
      <c r="BV5" s="77" t="s">
        <v>127</v>
      </c>
      <c r="BW5" s="77"/>
      <c r="BX5" s="77" t="s">
        <v>8</v>
      </c>
      <c r="BY5" s="77"/>
      <c r="BZ5" s="77" t="s">
        <v>142</v>
      </c>
      <c r="CA5" s="77"/>
      <c r="CB5" s="77" t="s">
        <v>88</v>
      </c>
      <c r="CC5" s="77"/>
      <c r="CD5" s="77" t="s">
        <v>11</v>
      </c>
      <c r="CE5" s="77"/>
      <c r="CF5" s="77" t="s">
        <v>12</v>
      </c>
      <c r="CG5" s="77"/>
      <c r="CH5" s="77" t="s">
        <v>14</v>
      </c>
      <c r="CI5" s="77"/>
      <c r="CJ5" s="77" t="s">
        <v>143</v>
      </c>
      <c r="CK5" s="77"/>
      <c r="CL5" s="77" t="s">
        <v>144</v>
      </c>
      <c r="CM5" s="77"/>
    </row>
    <row r="6" spans="1:91" ht="45" x14ac:dyDescent="0.25">
      <c r="C6" s="76" t="s">
        <v>80</v>
      </c>
      <c r="D6" s="77" t="s">
        <v>145</v>
      </c>
      <c r="E6" s="77" t="s">
        <v>146</v>
      </c>
      <c r="F6" s="77" t="s">
        <v>145</v>
      </c>
      <c r="G6" s="77" t="s">
        <v>146</v>
      </c>
      <c r="H6" s="77" t="s">
        <v>145</v>
      </c>
      <c r="I6" s="77" t="s">
        <v>146</v>
      </c>
      <c r="J6" s="77" t="s">
        <v>145</v>
      </c>
      <c r="K6" s="77" t="s">
        <v>146</v>
      </c>
      <c r="L6" s="77" t="s">
        <v>145</v>
      </c>
      <c r="M6" s="77" t="s">
        <v>146</v>
      </c>
      <c r="N6" s="77" t="s">
        <v>145</v>
      </c>
      <c r="O6" s="77" t="s">
        <v>146</v>
      </c>
      <c r="P6" s="77" t="s">
        <v>145</v>
      </c>
      <c r="Q6" s="77" t="s">
        <v>146</v>
      </c>
      <c r="R6" s="77" t="s">
        <v>145</v>
      </c>
      <c r="S6" s="77" t="s">
        <v>146</v>
      </c>
      <c r="T6" s="77" t="s">
        <v>145</v>
      </c>
      <c r="U6" s="77" t="s">
        <v>146</v>
      </c>
      <c r="V6" s="77" t="s">
        <v>145</v>
      </c>
      <c r="W6" s="77" t="s">
        <v>146</v>
      </c>
      <c r="Y6" s="76" t="s">
        <v>80</v>
      </c>
      <c r="Z6" s="77" t="s">
        <v>145</v>
      </c>
      <c r="AA6" s="77" t="s">
        <v>146</v>
      </c>
      <c r="AB6" s="77" t="s">
        <v>145</v>
      </c>
      <c r="AC6" s="77" t="s">
        <v>146</v>
      </c>
      <c r="AD6" s="77" t="s">
        <v>145</v>
      </c>
      <c r="AE6" s="77" t="s">
        <v>146</v>
      </c>
      <c r="AF6" s="77" t="s">
        <v>145</v>
      </c>
      <c r="AG6" s="77" t="s">
        <v>146</v>
      </c>
      <c r="AH6" s="77" t="s">
        <v>145</v>
      </c>
      <c r="AI6" s="77" t="s">
        <v>146</v>
      </c>
      <c r="AJ6" s="77" t="s">
        <v>145</v>
      </c>
      <c r="AK6" s="77" t="s">
        <v>146</v>
      </c>
      <c r="AL6" s="77" t="s">
        <v>145</v>
      </c>
      <c r="AM6" s="77" t="s">
        <v>146</v>
      </c>
      <c r="AN6" s="77" t="s">
        <v>145</v>
      </c>
      <c r="AO6" s="77" t="s">
        <v>146</v>
      </c>
      <c r="AP6" s="77" t="s">
        <v>145</v>
      </c>
      <c r="AQ6" s="77" t="s">
        <v>146</v>
      </c>
      <c r="AR6" s="77" t="s">
        <v>145</v>
      </c>
      <c r="AS6" s="77" t="s">
        <v>146</v>
      </c>
      <c r="AV6" s="76" t="s">
        <v>80</v>
      </c>
      <c r="AW6" s="77" t="s">
        <v>145</v>
      </c>
      <c r="AX6" s="77" t="s">
        <v>146</v>
      </c>
      <c r="AY6" s="77" t="s">
        <v>145</v>
      </c>
      <c r="AZ6" s="77" t="s">
        <v>146</v>
      </c>
      <c r="BA6" s="77" t="s">
        <v>145</v>
      </c>
      <c r="BB6" s="77" t="s">
        <v>146</v>
      </c>
      <c r="BC6" s="77" t="s">
        <v>145</v>
      </c>
      <c r="BD6" s="77" t="s">
        <v>146</v>
      </c>
      <c r="BE6" s="77" t="s">
        <v>145</v>
      </c>
      <c r="BF6" s="77" t="s">
        <v>146</v>
      </c>
      <c r="BG6" s="77" t="s">
        <v>145</v>
      </c>
      <c r="BH6" s="77" t="s">
        <v>146</v>
      </c>
      <c r="BI6" s="77" t="s">
        <v>145</v>
      </c>
      <c r="BJ6" s="77" t="s">
        <v>146</v>
      </c>
      <c r="BK6" s="77" t="s">
        <v>145</v>
      </c>
      <c r="BL6" s="77" t="s">
        <v>146</v>
      </c>
      <c r="BM6" s="77" t="s">
        <v>145</v>
      </c>
      <c r="BN6" s="77" t="s">
        <v>146</v>
      </c>
      <c r="BO6" s="77" t="s">
        <v>145</v>
      </c>
      <c r="BP6" s="77" t="s">
        <v>146</v>
      </c>
      <c r="BS6" s="76" t="s">
        <v>80</v>
      </c>
      <c r="BT6" s="77" t="s">
        <v>145</v>
      </c>
      <c r="BU6" s="77" t="s">
        <v>146</v>
      </c>
      <c r="BV6" s="77" t="s">
        <v>145</v>
      </c>
      <c r="BW6" s="77" t="s">
        <v>146</v>
      </c>
      <c r="BX6" s="77" t="s">
        <v>145</v>
      </c>
      <c r="BY6" s="77" t="s">
        <v>146</v>
      </c>
      <c r="BZ6" s="77" t="s">
        <v>145</v>
      </c>
      <c r="CA6" s="77" t="s">
        <v>146</v>
      </c>
      <c r="CB6" s="77" t="s">
        <v>145</v>
      </c>
      <c r="CC6" s="77" t="s">
        <v>146</v>
      </c>
      <c r="CD6" s="77" t="s">
        <v>145</v>
      </c>
      <c r="CE6" s="77" t="s">
        <v>146</v>
      </c>
      <c r="CF6" s="77" t="s">
        <v>145</v>
      </c>
      <c r="CG6" s="77" t="s">
        <v>146</v>
      </c>
      <c r="CH6" s="77" t="s">
        <v>145</v>
      </c>
      <c r="CI6" s="77" t="s">
        <v>146</v>
      </c>
      <c r="CJ6" s="77" t="s">
        <v>145</v>
      </c>
      <c r="CK6" s="77" t="s">
        <v>146</v>
      </c>
      <c r="CL6" s="77" t="s">
        <v>145</v>
      </c>
      <c r="CM6" s="77" t="s">
        <v>146</v>
      </c>
    </row>
    <row r="7" spans="1:91" x14ac:dyDescent="0.25">
      <c r="A7" t="s">
        <v>17</v>
      </c>
      <c r="C7" s="71" t="s">
        <v>17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Y7" s="71" t="s">
        <v>17</v>
      </c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V7" s="71" t="s">
        <v>17</v>
      </c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S7" s="71" t="s">
        <v>17</v>
      </c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</row>
    <row r="8" spans="1:91" x14ac:dyDescent="0.25">
      <c r="A8" t="s">
        <v>33</v>
      </c>
      <c r="C8" s="71" t="s">
        <v>33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Y8" s="71" t="s">
        <v>33</v>
      </c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V8" s="71" t="s">
        <v>33</v>
      </c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S8" s="71" t="s">
        <v>33</v>
      </c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</row>
    <row r="9" spans="1:91" x14ac:dyDescent="0.25">
      <c r="A9" t="s">
        <v>25</v>
      </c>
      <c r="C9" s="71" t="s">
        <v>25</v>
      </c>
      <c r="D9" s="71">
        <v>600</v>
      </c>
      <c r="E9" s="71">
        <v>250</v>
      </c>
      <c r="F9" s="71">
        <v>75</v>
      </c>
      <c r="G9" s="71">
        <v>2</v>
      </c>
      <c r="H9" s="71">
        <v>80</v>
      </c>
      <c r="I9" s="71">
        <v>20</v>
      </c>
      <c r="J9" s="71"/>
      <c r="K9" s="71"/>
      <c r="L9" s="71">
        <v>30</v>
      </c>
      <c r="M9" s="71">
        <v>10</v>
      </c>
      <c r="N9" s="71"/>
      <c r="O9" s="71"/>
      <c r="P9" s="71"/>
      <c r="Q9" s="71"/>
      <c r="R9" s="71"/>
      <c r="S9" s="71"/>
      <c r="T9" s="71">
        <v>30</v>
      </c>
      <c r="U9" s="71">
        <v>10</v>
      </c>
      <c r="V9" s="71"/>
      <c r="W9" s="71"/>
      <c r="Y9" s="71" t="s">
        <v>25</v>
      </c>
      <c r="Z9" s="71">
        <v>600</v>
      </c>
      <c r="AA9" s="71">
        <v>250</v>
      </c>
      <c r="AB9" s="71">
        <v>75</v>
      </c>
      <c r="AC9" s="71">
        <v>2</v>
      </c>
      <c r="AD9" s="71">
        <v>80</v>
      </c>
      <c r="AE9" s="71">
        <v>20</v>
      </c>
      <c r="AF9" s="71"/>
      <c r="AG9" s="71"/>
      <c r="AH9" s="71">
        <v>30</v>
      </c>
      <c r="AI9" s="71">
        <v>10</v>
      </c>
      <c r="AJ9" s="71"/>
      <c r="AK9" s="71"/>
      <c r="AL9" s="71"/>
      <c r="AM9" s="71"/>
      <c r="AN9" s="71"/>
      <c r="AO9" s="71"/>
      <c r="AP9" s="71">
        <v>30</v>
      </c>
      <c r="AQ9" s="71">
        <v>10</v>
      </c>
      <c r="AR9" s="71"/>
      <c r="AS9" s="71"/>
      <c r="AV9" s="71" t="s">
        <v>25</v>
      </c>
      <c r="AW9" s="71">
        <v>500</v>
      </c>
      <c r="AX9" s="71">
        <v>250</v>
      </c>
      <c r="AY9" s="71">
        <v>75</v>
      </c>
      <c r="AZ9" s="71">
        <v>2</v>
      </c>
      <c r="BA9" s="71">
        <v>80</v>
      </c>
      <c r="BB9" s="71">
        <v>20</v>
      </c>
      <c r="BC9" s="71"/>
      <c r="BD9" s="71"/>
      <c r="BE9" s="71">
        <v>30</v>
      </c>
      <c r="BF9" s="71">
        <v>10</v>
      </c>
      <c r="BG9" s="71"/>
      <c r="BH9" s="71"/>
      <c r="BI9" s="71"/>
      <c r="BJ9" s="71"/>
      <c r="BK9" s="71"/>
      <c r="BL9" s="71"/>
      <c r="BM9" s="71">
        <v>30</v>
      </c>
      <c r="BN9" s="71">
        <v>10</v>
      </c>
      <c r="BO9" s="71"/>
      <c r="BP9" s="71"/>
      <c r="BS9" s="71" t="s">
        <v>25</v>
      </c>
      <c r="BT9" s="71">
        <v>500</v>
      </c>
      <c r="BU9" s="71">
        <v>250</v>
      </c>
      <c r="BV9" s="71">
        <v>75</v>
      </c>
      <c r="BW9" s="71">
        <v>2</v>
      </c>
      <c r="BX9" s="71">
        <v>80</v>
      </c>
      <c r="BY9" s="71">
        <v>20</v>
      </c>
      <c r="BZ9" s="71"/>
      <c r="CA9" s="71"/>
      <c r="CB9" s="71">
        <v>30</v>
      </c>
      <c r="CC9" s="71">
        <v>10</v>
      </c>
      <c r="CD9" s="71"/>
      <c r="CE9" s="71"/>
      <c r="CF9" s="71"/>
      <c r="CG9" s="71"/>
      <c r="CH9" s="71"/>
      <c r="CI9" s="71"/>
      <c r="CJ9" s="71">
        <v>30</v>
      </c>
      <c r="CK9" s="71">
        <v>10</v>
      </c>
      <c r="CL9" s="71"/>
      <c r="CM9" s="71"/>
    </row>
    <row r="10" spans="1:91" x14ac:dyDescent="0.25">
      <c r="A10" t="s">
        <v>22</v>
      </c>
      <c r="C10" s="71" t="s">
        <v>22</v>
      </c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Y10" s="71" t="s">
        <v>22</v>
      </c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V10" s="71" t="s">
        <v>22</v>
      </c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S10" s="71" t="s">
        <v>22</v>
      </c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</row>
    <row r="11" spans="1:91" x14ac:dyDescent="0.25">
      <c r="A11" t="s">
        <v>53</v>
      </c>
      <c r="C11" s="71" t="s">
        <v>118</v>
      </c>
      <c r="D11" s="71">
        <v>330</v>
      </c>
      <c r="E11" s="71">
        <v>220</v>
      </c>
      <c r="F11" s="71">
        <v>260</v>
      </c>
      <c r="G11" s="71">
        <v>220</v>
      </c>
      <c r="H11" s="71"/>
      <c r="I11" s="71"/>
      <c r="J11" s="71">
        <v>400</v>
      </c>
      <c r="K11" s="71"/>
      <c r="L11" s="71">
        <v>220</v>
      </c>
      <c r="M11" s="71">
        <v>275</v>
      </c>
      <c r="N11" s="71"/>
      <c r="O11" s="71"/>
      <c r="P11" s="71"/>
      <c r="Q11" s="71"/>
      <c r="R11" s="71"/>
      <c r="S11" s="71"/>
      <c r="T11" s="71">
        <v>17</v>
      </c>
      <c r="U11" s="71">
        <v>11</v>
      </c>
      <c r="V11" s="71"/>
      <c r="W11" s="71"/>
      <c r="Y11" s="71" t="s">
        <v>118</v>
      </c>
      <c r="Z11" s="71">
        <v>330</v>
      </c>
      <c r="AA11" s="71">
        <v>220</v>
      </c>
      <c r="AB11" s="71">
        <v>260</v>
      </c>
      <c r="AC11" s="71">
        <v>220</v>
      </c>
      <c r="AD11" s="71"/>
      <c r="AE11" s="71"/>
      <c r="AF11" s="71">
        <v>400</v>
      </c>
      <c r="AG11" s="71"/>
      <c r="AH11" s="71">
        <v>220</v>
      </c>
      <c r="AI11" s="71">
        <v>275</v>
      </c>
      <c r="AJ11" s="71"/>
      <c r="AK11" s="71"/>
      <c r="AL11" s="71"/>
      <c r="AM11" s="71"/>
      <c r="AN11" s="71"/>
      <c r="AO11" s="71"/>
      <c r="AP11" s="71">
        <v>17</v>
      </c>
      <c r="AQ11" s="71">
        <v>11</v>
      </c>
      <c r="AR11" s="71"/>
      <c r="AS11" s="71"/>
      <c r="AV11" s="71" t="s">
        <v>118</v>
      </c>
      <c r="AW11" s="71">
        <v>330</v>
      </c>
      <c r="AX11" s="71">
        <v>220</v>
      </c>
      <c r="AY11" s="71">
        <v>260</v>
      </c>
      <c r="AZ11" s="71">
        <v>220</v>
      </c>
      <c r="BA11" s="71"/>
      <c r="BB11" s="71"/>
      <c r="BC11" s="71">
        <v>400</v>
      </c>
      <c r="BD11" s="71"/>
      <c r="BE11" s="71">
        <v>220</v>
      </c>
      <c r="BF11" s="71">
        <v>275</v>
      </c>
      <c r="BG11" s="71"/>
      <c r="BH11" s="71"/>
      <c r="BI11" s="71"/>
      <c r="BJ11" s="71"/>
      <c r="BK11" s="71"/>
      <c r="BL11" s="71"/>
      <c r="BM11" s="71">
        <v>17</v>
      </c>
      <c r="BN11" s="71">
        <v>11</v>
      </c>
      <c r="BO11" s="71"/>
      <c r="BP11" s="71"/>
      <c r="BS11" s="71" t="s">
        <v>118</v>
      </c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</row>
    <row r="12" spans="1:91" x14ac:dyDescent="0.25">
      <c r="A12" t="s">
        <v>43</v>
      </c>
      <c r="C12" s="71" t="s">
        <v>43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Y12" s="71" t="s">
        <v>43</v>
      </c>
      <c r="Z12" s="71">
        <v>2000</v>
      </c>
      <c r="AA12" s="71"/>
      <c r="AB12" s="71">
        <v>1000</v>
      </c>
      <c r="AC12" s="71"/>
      <c r="AD12" s="71"/>
      <c r="AE12" s="71"/>
      <c r="AF12" s="71"/>
      <c r="AG12" s="71"/>
      <c r="AH12" s="71">
        <v>1000</v>
      </c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V12" s="71" t="s">
        <v>43</v>
      </c>
      <c r="AW12" s="71">
        <v>2000</v>
      </c>
      <c r="AX12" s="71"/>
      <c r="AY12" s="71">
        <v>1000</v>
      </c>
      <c r="AZ12" s="71"/>
      <c r="BA12" s="71"/>
      <c r="BB12" s="71"/>
      <c r="BC12" s="71"/>
      <c r="BD12" s="71"/>
      <c r="BE12" s="71">
        <v>1000</v>
      </c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S12" s="71" t="s">
        <v>43</v>
      </c>
      <c r="BT12" s="71">
        <v>700</v>
      </c>
      <c r="BU12" s="71"/>
      <c r="BV12" s="71">
        <v>500</v>
      </c>
      <c r="BW12" s="71"/>
      <c r="BX12" s="71"/>
      <c r="BY12" s="71"/>
      <c r="BZ12" s="71"/>
      <c r="CA12" s="71"/>
      <c r="CB12" s="71">
        <v>100</v>
      </c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</row>
    <row r="13" spans="1:91" x14ac:dyDescent="0.25">
      <c r="A13" t="s">
        <v>47</v>
      </c>
      <c r="C13" s="71" t="s">
        <v>47</v>
      </c>
      <c r="D13" s="71">
        <v>800</v>
      </c>
      <c r="E13" s="71">
        <v>4500</v>
      </c>
      <c r="F13" s="71">
        <v>430</v>
      </c>
      <c r="G13" s="71">
        <v>780</v>
      </c>
      <c r="H13" s="71"/>
      <c r="I13" s="71"/>
      <c r="J13" s="71"/>
      <c r="K13" s="71"/>
      <c r="L13" s="71">
        <v>925</v>
      </c>
      <c r="M13" s="71">
        <v>300</v>
      </c>
      <c r="N13" s="71">
        <v>80</v>
      </c>
      <c r="O13" s="71">
        <v>1500</v>
      </c>
      <c r="P13" s="71"/>
      <c r="Q13" s="71"/>
      <c r="R13" s="71"/>
      <c r="S13" s="71"/>
      <c r="T13" s="71">
        <v>140</v>
      </c>
      <c r="U13" s="71">
        <v>190</v>
      </c>
      <c r="V13" s="71"/>
      <c r="W13" s="71"/>
      <c r="Y13" s="71" t="s">
        <v>47</v>
      </c>
      <c r="Z13" s="71">
        <v>754</v>
      </c>
      <c r="AA13" s="71">
        <v>4300</v>
      </c>
      <c r="AB13" s="71">
        <v>450</v>
      </c>
      <c r="AC13" s="71">
        <v>620</v>
      </c>
      <c r="AD13" s="71"/>
      <c r="AE13" s="71"/>
      <c r="AF13" s="71"/>
      <c r="AG13" s="71"/>
      <c r="AH13" s="71">
        <v>930</v>
      </c>
      <c r="AI13" s="71">
        <v>350</v>
      </c>
      <c r="AJ13" s="71">
        <v>95</v>
      </c>
      <c r="AK13" s="71">
        <v>1400</v>
      </c>
      <c r="AL13" s="71"/>
      <c r="AM13" s="71"/>
      <c r="AN13" s="71"/>
      <c r="AO13" s="71"/>
      <c r="AP13" s="71">
        <v>170</v>
      </c>
      <c r="AQ13" s="71">
        <v>210</v>
      </c>
      <c r="AR13" s="71"/>
      <c r="AS13" s="71"/>
      <c r="AV13" s="71" t="s">
        <v>47</v>
      </c>
      <c r="AW13" s="71">
        <v>620</v>
      </c>
      <c r="AX13" s="71">
        <v>3900</v>
      </c>
      <c r="AY13" s="71">
        <v>390</v>
      </c>
      <c r="AZ13" s="71">
        <v>580</v>
      </c>
      <c r="BA13" s="71"/>
      <c r="BB13" s="71"/>
      <c r="BC13" s="71"/>
      <c r="BD13" s="71"/>
      <c r="BE13" s="71">
        <v>56</v>
      </c>
      <c r="BF13" s="71">
        <v>230</v>
      </c>
      <c r="BG13" s="71">
        <v>74</v>
      </c>
      <c r="BH13" s="71">
        <v>190</v>
      </c>
      <c r="BI13" s="71"/>
      <c r="BJ13" s="71"/>
      <c r="BK13" s="71"/>
      <c r="BL13" s="71"/>
      <c r="BM13" s="71">
        <v>158</v>
      </c>
      <c r="BN13" s="71">
        <v>160</v>
      </c>
      <c r="BO13" s="71"/>
      <c r="BP13" s="71"/>
      <c r="BS13" s="71" t="s">
        <v>47</v>
      </c>
      <c r="BT13" s="71">
        <v>630</v>
      </c>
      <c r="BU13" s="71">
        <v>4100</v>
      </c>
      <c r="BV13" s="71">
        <v>480</v>
      </c>
      <c r="BW13" s="71">
        <v>630</v>
      </c>
      <c r="BX13" s="71"/>
      <c r="BY13" s="71"/>
      <c r="BZ13" s="71"/>
      <c r="CA13" s="71"/>
      <c r="CB13" s="71">
        <v>38</v>
      </c>
      <c r="CC13" s="71">
        <v>280</v>
      </c>
      <c r="CD13" s="71">
        <v>70</v>
      </c>
      <c r="CE13" s="71">
        <v>230</v>
      </c>
      <c r="CF13" s="71"/>
      <c r="CG13" s="71"/>
      <c r="CH13" s="71"/>
      <c r="CI13" s="71"/>
      <c r="CJ13" s="71">
        <v>110</v>
      </c>
      <c r="CK13" s="71">
        <v>195</v>
      </c>
      <c r="CL13" s="71"/>
      <c r="CM13" s="71"/>
    </row>
    <row r="14" spans="1:91" x14ac:dyDescent="0.25">
      <c r="A14" t="s">
        <v>89</v>
      </c>
      <c r="C14" s="71" t="s">
        <v>18</v>
      </c>
      <c r="D14" s="71">
        <v>51200</v>
      </c>
      <c r="E14" s="71">
        <v>109000</v>
      </c>
      <c r="F14" s="71">
        <v>21551</v>
      </c>
      <c r="G14" s="71">
        <v>33795</v>
      </c>
      <c r="H14" s="71">
        <v>185</v>
      </c>
      <c r="I14" s="71">
        <v>357</v>
      </c>
      <c r="J14" s="71">
        <v>4</v>
      </c>
      <c r="K14" s="71">
        <v>17</v>
      </c>
      <c r="L14" s="71">
        <v>2244</v>
      </c>
      <c r="M14" s="71">
        <v>2855</v>
      </c>
      <c r="N14" s="71">
        <v>1070</v>
      </c>
      <c r="O14" s="71">
        <v>1720</v>
      </c>
      <c r="P14" s="71"/>
      <c r="Q14" s="71"/>
      <c r="R14" s="71">
        <v>1050</v>
      </c>
      <c r="S14" s="71">
        <v>1476</v>
      </c>
      <c r="T14" s="71">
        <v>17000</v>
      </c>
      <c r="U14" s="71">
        <v>20500</v>
      </c>
      <c r="V14" s="71"/>
      <c r="W14" s="71"/>
      <c r="Y14" s="71" t="s">
        <v>18</v>
      </c>
      <c r="Z14" s="71">
        <v>35000</v>
      </c>
      <c r="AA14" s="71">
        <v>64000</v>
      </c>
      <c r="AB14" s="71">
        <v>25099</v>
      </c>
      <c r="AC14" s="71">
        <v>16720</v>
      </c>
      <c r="AD14" s="71">
        <v>299</v>
      </c>
      <c r="AE14" s="71">
        <v>398</v>
      </c>
      <c r="AF14" s="71">
        <v>23</v>
      </c>
      <c r="AG14" s="71">
        <v>92</v>
      </c>
      <c r="AH14" s="71">
        <v>4527</v>
      </c>
      <c r="AI14" s="71">
        <v>6304</v>
      </c>
      <c r="AJ14" s="71">
        <v>925</v>
      </c>
      <c r="AK14" s="71">
        <v>1600</v>
      </c>
      <c r="AL14" s="71"/>
      <c r="AM14" s="71"/>
      <c r="AN14" s="71">
        <v>1731</v>
      </c>
      <c r="AO14" s="71">
        <v>3658</v>
      </c>
      <c r="AP14" s="71">
        <v>19600</v>
      </c>
      <c r="AQ14" s="71">
        <v>26300</v>
      </c>
      <c r="AR14" s="71">
        <v>138</v>
      </c>
      <c r="AS14" s="71">
        <v>1109</v>
      </c>
      <c r="AV14" s="71" t="s">
        <v>18</v>
      </c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S14" s="71" t="s">
        <v>18</v>
      </c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</row>
    <row r="15" spans="1:91" x14ac:dyDescent="0.25">
      <c r="A15" t="s">
        <v>54</v>
      </c>
      <c r="C15" s="71" t="s">
        <v>54</v>
      </c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Y15" s="71" t="s">
        <v>54</v>
      </c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V15" s="71" t="s">
        <v>54</v>
      </c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S15" s="71" t="s">
        <v>54</v>
      </c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</row>
    <row r="16" spans="1:91" x14ac:dyDescent="0.25">
      <c r="A16" t="s">
        <v>90</v>
      </c>
      <c r="C16" s="71" t="s">
        <v>19</v>
      </c>
      <c r="D16" s="71">
        <v>10000</v>
      </c>
      <c r="E16" s="71">
        <v>20000</v>
      </c>
      <c r="F16" s="71">
        <v>500</v>
      </c>
      <c r="G16" s="71">
        <v>10000</v>
      </c>
      <c r="H16" s="71">
        <v>10000</v>
      </c>
      <c r="I16" s="71">
        <v>20000</v>
      </c>
      <c r="J16" s="71">
        <v>80</v>
      </c>
      <c r="K16" s="71">
        <v>100</v>
      </c>
      <c r="L16" s="71">
        <v>200</v>
      </c>
      <c r="M16" s="71">
        <v>20000</v>
      </c>
      <c r="N16" s="71">
        <v>500</v>
      </c>
      <c r="O16" s="71">
        <v>10000</v>
      </c>
      <c r="P16" s="71">
        <v>10000</v>
      </c>
      <c r="Q16" s="71">
        <v>40000</v>
      </c>
      <c r="R16" s="71">
        <v>10000</v>
      </c>
      <c r="S16" s="71">
        <v>40000</v>
      </c>
      <c r="T16" s="71">
        <v>80</v>
      </c>
      <c r="U16" s="71">
        <v>100</v>
      </c>
      <c r="V16" s="71">
        <v>80</v>
      </c>
      <c r="W16" s="71">
        <v>100</v>
      </c>
      <c r="Y16" s="71" t="s">
        <v>19</v>
      </c>
      <c r="Z16" s="71">
        <v>10000</v>
      </c>
      <c r="AA16" s="71">
        <v>20000</v>
      </c>
      <c r="AB16" s="71">
        <v>500</v>
      </c>
      <c r="AC16" s="71">
        <v>10000</v>
      </c>
      <c r="AD16" s="71">
        <v>10000</v>
      </c>
      <c r="AE16" s="71">
        <v>20000</v>
      </c>
      <c r="AF16" s="71">
        <v>80</v>
      </c>
      <c r="AG16" s="71">
        <v>100</v>
      </c>
      <c r="AH16" s="71">
        <v>200</v>
      </c>
      <c r="AI16" s="71">
        <v>20000</v>
      </c>
      <c r="AJ16" s="71">
        <v>500</v>
      </c>
      <c r="AK16" s="71">
        <v>10000</v>
      </c>
      <c r="AL16" s="71">
        <v>10000</v>
      </c>
      <c r="AM16" s="71">
        <v>40000</v>
      </c>
      <c r="AN16" s="71">
        <v>10000</v>
      </c>
      <c r="AO16" s="71">
        <v>40000</v>
      </c>
      <c r="AP16" s="71">
        <v>80</v>
      </c>
      <c r="AQ16" s="71">
        <v>100</v>
      </c>
      <c r="AR16" s="71">
        <v>80</v>
      </c>
      <c r="AS16" s="71">
        <v>100</v>
      </c>
      <c r="AV16" s="71" t="s">
        <v>19</v>
      </c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S16" s="71" t="s">
        <v>19</v>
      </c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</row>
    <row r="17" spans="1:91" x14ac:dyDescent="0.25">
      <c r="A17" t="s">
        <v>21</v>
      </c>
      <c r="C17" s="71" t="s">
        <v>21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Y17" s="71" t="s">
        <v>21</v>
      </c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V17" s="71" t="s">
        <v>21</v>
      </c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S17" s="71" t="s">
        <v>21</v>
      </c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</row>
    <row r="18" spans="1:91" x14ac:dyDescent="0.25">
      <c r="A18" t="s">
        <v>44</v>
      </c>
      <c r="C18" s="71" t="s">
        <v>44</v>
      </c>
      <c r="D18" s="71">
        <v>700</v>
      </c>
      <c r="E18" s="71">
        <v>1600</v>
      </c>
      <c r="F18" s="71">
        <v>100</v>
      </c>
      <c r="G18" s="71">
        <v>600</v>
      </c>
      <c r="H18" s="71">
        <v>75</v>
      </c>
      <c r="I18" s="71">
        <v>100</v>
      </c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Y18" s="71" t="s">
        <v>44</v>
      </c>
      <c r="Z18" s="71">
        <v>676</v>
      </c>
      <c r="AA18" s="71">
        <v>1438</v>
      </c>
      <c r="AB18" s="71">
        <v>98</v>
      </c>
      <c r="AC18" s="71">
        <v>590</v>
      </c>
      <c r="AD18" s="71">
        <v>50</v>
      </c>
      <c r="AE18" s="71">
        <v>71</v>
      </c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V18" s="71" t="s">
        <v>44</v>
      </c>
      <c r="AW18" s="71">
        <v>676</v>
      </c>
      <c r="AX18" s="71">
        <v>1438</v>
      </c>
      <c r="AY18" s="71">
        <v>98</v>
      </c>
      <c r="AZ18" s="71">
        <v>590</v>
      </c>
      <c r="BA18" s="71">
        <v>50</v>
      </c>
      <c r="BB18" s="71">
        <v>71</v>
      </c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S18" s="71" t="s">
        <v>44</v>
      </c>
      <c r="BT18" s="71">
        <v>676</v>
      </c>
      <c r="BU18" s="71">
        <v>1438</v>
      </c>
      <c r="BV18" s="71">
        <v>98</v>
      </c>
      <c r="BW18" s="71">
        <v>590</v>
      </c>
      <c r="BX18" s="71">
        <v>50</v>
      </c>
      <c r="BY18" s="71">
        <v>71</v>
      </c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</row>
    <row r="19" spans="1:91" x14ac:dyDescent="0.25">
      <c r="A19" t="s">
        <v>26</v>
      </c>
      <c r="C19" s="71" t="s">
        <v>26</v>
      </c>
      <c r="D19" s="71">
        <v>10000</v>
      </c>
      <c r="E19" s="71">
        <v>20000</v>
      </c>
      <c r="F19" s="71">
        <v>4000</v>
      </c>
      <c r="G19" s="71">
        <v>1000</v>
      </c>
      <c r="H19" s="71">
        <v>500</v>
      </c>
      <c r="I19" s="71">
        <v>4500</v>
      </c>
      <c r="J19" s="71">
        <v>1000</v>
      </c>
      <c r="K19" s="71">
        <v>1000</v>
      </c>
      <c r="L19" s="71">
        <v>300</v>
      </c>
      <c r="M19" s="71">
        <v>1000</v>
      </c>
      <c r="N19" s="71"/>
      <c r="O19" s="71"/>
      <c r="P19" s="71"/>
      <c r="Q19" s="71"/>
      <c r="R19" s="71"/>
      <c r="S19" s="71"/>
      <c r="T19" s="71">
        <v>100</v>
      </c>
      <c r="U19" s="71">
        <v>200</v>
      </c>
      <c r="V19" s="71">
        <v>100</v>
      </c>
      <c r="W19" s="71">
        <v>200</v>
      </c>
      <c r="Y19" s="71" t="s">
        <v>26</v>
      </c>
      <c r="Z19" s="71">
        <v>10000</v>
      </c>
      <c r="AA19" s="71">
        <v>20000</v>
      </c>
      <c r="AB19" s="71">
        <v>4000</v>
      </c>
      <c r="AC19" s="71">
        <v>1000</v>
      </c>
      <c r="AD19" s="71">
        <v>500</v>
      </c>
      <c r="AE19" s="71">
        <v>4500</v>
      </c>
      <c r="AF19" s="71">
        <v>1000</v>
      </c>
      <c r="AG19" s="71">
        <v>1000</v>
      </c>
      <c r="AH19" s="71">
        <v>300</v>
      </c>
      <c r="AI19" s="71">
        <v>1000</v>
      </c>
      <c r="AJ19" s="71"/>
      <c r="AK19" s="71"/>
      <c r="AL19" s="71"/>
      <c r="AM19" s="71"/>
      <c r="AN19" s="71"/>
      <c r="AO19" s="71"/>
      <c r="AP19" s="71">
        <v>100</v>
      </c>
      <c r="AQ19" s="71">
        <v>200</v>
      </c>
      <c r="AR19" s="71">
        <v>100</v>
      </c>
      <c r="AS19" s="71">
        <v>200</v>
      </c>
      <c r="AV19" s="71" t="s">
        <v>26</v>
      </c>
      <c r="AW19" s="71">
        <v>10000</v>
      </c>
      <c r="AX19" s="71">
        <v>20000</v>
      </c>
      <c r="AY19" s="71">
        <v>4000</v>
      </c>
      <c r="AZ19" s="71">
        <v>1000</v>
      </c>
      <c r="BA19" s="71">
        <v>500</v>
      </c>
      <c r="BB19" s="71">
        <v>4500</v>
      </c>
      <c r="BC19" s="71">
        <v>1000</v>
      </c>
      <c r="BD19" s="71">
        <v>1000</v>
      </c>
      <c r="BE19" s="71">
        <v>300</v>
      </c>
      <c r="BF19" s="71">
        <v>1000</v>
      </c>
      <c r="BG19" s="71"/>
      <c r="BH19" s="71"/>
      <c r="BI19" s="71"/>
      <c r="BJ19" s="71"/>
      <c r="BK19" s="71"/>
      <c r="BL19" s="71"/>
      <c r="BM19" s="71">
        <v>100</v>
      </c>
      <c r="BN19" s="71">
        <v>200</v>
      </c>
      <c r="BO19" s="71">
        <v>100</v>
      </c>
      <c r="BP19" s="71">
        <v>200</v>
      </c>
      <c r="BS19" s="71" t="s">
        <v>26</v>
      </c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</row>
    <row r="20" spans="1:91" x14ac:dyDescent="0.25">
      <c r="A20" t="s">
        <v>51</v>
      </c>
      <c r="C20" s="71" t="s">
        <v>51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Y20" s="71" t="s">
        <v>51</v>
      </c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V20" s="71" t="s">
        <v>51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S20" s="71" t="s">
        <v>51</v>
      </c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</row>
    <row r="21" spans="1:91" x14ac:dyDescent="0.25">
      <c r="A21" t="s">
        <v>32</v>
      </c>
      <c r="C21" s="71" t="s">
        <v>32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Y21" s="71" t="s">
        <v>32</v>
      </c>
      <c r="Z21" s="71">
        <v>2150</v>
      </c>
      <c r="AA21" s="71">
        <v>2560</v>
      </c>
      <c r="AB21" s="71">
        <v>16300</v>
      </c>
      <c r="AC21" s="71">
        <v>17400</v>
      </c>
      <c r="AD21" s="71">
        <v>49</v>
      </c>
      <c r="AE21" s="71">
        <v>289</v>
      </c>
      <c r="AF21" s="71">
        <v>0</v>
      </c>
      <c r="AG21" s="71">
        <v>0</v>
      </c>
      <c r="AH21" s="71">
        <v>78</v>
      </c>
      <c r="AI21" s="71">
        <v>118</v>
      </c>
      <c r="AJ21" s="71">
        <v>0</v>
      </c>
      <c r="AK21" s="71">
        <v>0</v>
      </c>
      <c r="AL21" s="71">
        <v>63</v>
      </c>
      <c r="AM21" s="71">
        <v>264</v>
      </c>
      <c r="AN21" s="71">
        <v>18</v>
      </c>
      <c r="AO21" s="71">
        <v>251</v>
      </c>
      <c r="AP21" s="71">
        <v>30</v>
      </c>
      <c r="AQ21" s="71">
        <v>218</v>
      </c>
      <c r="AR21" s="71">
        <v>0</v>
      </c>
      <c r="AS21" s="71">
        <v>0</v>
      </c>
      <c r="AV21" s="71" t="s">
        <v>32</v>
      </c>
      <c r="AW21" s="71">
        <v>1500</v>
      </c>
      <c r="AX21" s="71">
        <v>6000</v>
      </c>
      <c r="AY21" s="71">
        <v>20000</v>
      </c>
      <c r="AZ21" s="71">
        <v>12000</v>
      </c>
      <c r="BA21" s="71">
        <v>0</v>
      </c>
      <c r="BB21" s="71">
        <v>0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1">
        <v>0</v>
      </c>
      <c r="BO21" s="71">
        <v>0</v>
      </c>
      <c r="BP21" s="71">
        <v>0</v>
      </c>
      <c r="BS21" s="71" t="s">
        <v>32</v>
      </c>
      <c r="BT21" s="71">
        <v>1500</v>
      </c>
      <c r="BU21" s="71">
        <v>6000</v>
      </c>
      <c r="BV21" s="71">
        <v>20000</v>
      </c>
      <c r="BW21" s="71">
        <v>12000</v>
      </c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</row>
    <row r="22" spans="1:91" x14ac:dyDescent="0.25">
      <c r="A22" t="s">
        <v>60</v>
      </c>
      <c r="C22" s="71" t="s">
        <v>60</v>
      </c>
      <c r="D22" s="71">
        <v>24323</v>
      </c>
      <c r="E22" s="71">
        <v>54621</v>
      </c>
      <c r="F22" s="71">
        <v>10323</v>
      </c>
      <c r="G22" s="71">
        <v>13346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71">
        <v>0</v>
      </c>
      <c r="R22" s="71">
        <v>5586</v>
      </c>
      <c r="S22" s="71">
        <v>46099</v>
      </c>
      <c r="T22" s="71">
        <v>2250</v>
      </c>
      <c r="U22" s="71">
        <v>2403</v>
      </c>
      <c r="V22" s="71">
        <v>0</v>
      </c>
      <c r="W22" s="71">
        <v>0</v>
      </c>
      <c r="Y22" s="71" t="s">
        <v>60</v>
      </c>
      <c r="Z22" s="71">
        <v>8928</v>
      </c>
      <c r="AA22" s="71">
        <v>23211</v>
      </c>
      <c r="AB22" s="71">
        <v>3924</v>
      </c>
      <c r="AC22" s="71">
        <v>8723</v>
      </c>
      <c r="AD22" s="71">
        <v>0</v>
      </c>
      <c r="AE22" s="71">
        <v>0</v>
      </c>
      <c r="AF22" s="71">
        <v>0</v>
      </c>
      <c r="AG22" s="71">
        <v>0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1">
        <v>0</v>
      </c>
      <c r="AN22" s="71">
        <v>3137</v>
      </c>
      <c r="AO22" s="71">
        <v>27467</v>
      </c>
      <c r="AP22" s="71">
        <v>269</v>
      </c>
      <c r="AQ22" s="71">
        <v>403</v>
      </c>
      <c r="AR22" s="71">
        <v>0</v>
      </c>
      <c r="AS22" s="71">
        <v>0</v>
      </c>
      <c r="AV22" s="71" t="s">
        <v>60</v>
      </c>
      <c r="AW22" s="71"/>
      <c r="AX22" s="71"/>
      <c r="AY22" s="71"/>
      <c r="AZ22" s="71"/>
      <c r="BA22" s="71">
        <v>0</v>
      </c>
      <c r="BB22" s="71">
        <v>0</v>
      </c>
      <c r="BC22" s="71">
        <v>0</v>
      </c>
      <c r="BD22" s="71">
        <v>0</v>
      </c>
      <c r="BE22" s="71">
        <v>0</v>
      </c>
      <c r="BF22" s="71">
        <v>0</v>
      </c>
      <c r="BG22" s="71">
        <v>0</v>
      </c>
      <c r="BH22" s="71">
        <v>0</v>
      </c>
      <c r="BI22" s="71"/>
      <c r="BJ22" s="71"/>
      <c r="BK22" s="71"/>
      <c r="BL22" s="71"/>
      <c r="BM22" s="71"/>
      <c r="BN22" s="71"/>
      <c r="BO22" s="71">
        <v>0</v>
      </c>
      <c r="BP22" s="71">
        <v>0</v>
      </c>
      <c r="BS22" s="71" t="s">
        <v>60</v>
      </c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</row>
    <row r="23" spans="1:91" x14ac:dyDescent="0.25">
      <c r="A23" t="s">
        <v>52</v>
      </c>
      <c r="C23" s="71" t="s">
        <v>52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Y23" s="71" t="s">
        <v>52</v>
      </c>
      <c r="Z23" s="71">
        <v>8000</v>
      </c>
      <c r="AA23" s="71">
        <v>14000</v>
      </c>
      <c r="AB23" s="71">
        <v>2000</v>
      </c>
      <c r="AC23" s="71">
        <v>4000</v>
      </c>
      <c r="AD23" s="71"/>
      <c r="AE23" s="71"/>
      <c r="AF23" s="71"/>
      <c r="AG23" s="71"/>
      <c r="AH23" s="71">
        <v>1000</v>
      </c>
      <c r="AI23" s="71">
        <v>1000</v>
      </c>
      <c r="AJ23" s="71"/>
      <c r="AK23" s="71"/>
      <c r="AL23" s="71"/>
      <c r="AM23" s="71"/>
      <c r="AN23" s="71"/>
      <c r="AO23" s="71"/>
      <c r="AP23" s="71">
        <v>1000</v>
      </c>
      <c r="AQ23" s="71">
        <v>1000</v>
      </c>
      <c r="AR23" s="71"/>
      <c r="AS23" s="71"/>
      <c r="AV23" s="71" t="s">
        <v>52</v>
      </c>
      <c r="AW23" s="71">
        <v>6000</v>
      </c>
      <c r="AX23" s="71">
        <v>12000</v>
      </c>
      <c r="AY23" s="71">
        <v>2000</v>
      </c>
      <c r="AZ23" s="71">
        <v>4000</v>
      </c>
      <c r="BA23" s="71"/>
      <c r="BB23" s="71"/>
      <c r="BC23" s="71"/>
      <c r="BD23" s="71"/>
      <c r="BE23" s="71">
        <v>1000</v>
      </c>
      <c r="BF23" s="71">
        <v>1000</v>
      </c>
      <c r="BG23" s="71"/>
      <c r="BH23" s="71"/>
      <c r="BI23" s="71"/>
      <c r="BJ23" s="71"/>
      <c r="BK23" s="71"/>
      <c r="BL23" s="71"/>
      <c r="BM23" s="71">
        <v>1000</v>
      </c>
      <c r="BN23" s="71">
        <v>1000</v>
      </c>
      <c r="BO23" s="71"/>
      <c r="BP23" s="71"/>
      <c r="BS23" s="71" t="s">
        <v>52</v>
      </c>
      <c r="BT23" s="71">
        <v>6340</v>
      </c>
      <c r="BU23" s="71">
        <v>14610</v>
      </c>
      <c r="BV23" s="71">
        <v>1635</v>
      </c>
      <c r="BW23" s="71">
        <v>2242</v>
      </c>
      <c r="BX23" s="71"/>
      <c r="BY23" s="71"/>
      <c r="BZ23" s="71"/>
      <c r="CA23" s="71"/>
      <c r="CB23" s="71">
        <v>1017</v>
      </c>
      <c r="CC23" s="71">
        <v>570</v>
      </c>
      <c r="CD23" s="71"/>
      <c r="CE23" s="71"/>
      <c r="CF23" s="71"/>
      <c r="CG23" s="71"/>
      <c r="CH23" s="71"/>
      <c r="CI23" s="71"/>
      <c r="CJ23" s="71">
        <v>536</v>
      </c>
      <c r="CK23" s="71">
        <v>655</v>
      </c>
      <c r="CL23" s="71"/>
      <c r="CM23" s="71"/>
    </row>
    <row r="24" spans="1:91" x14ac:dyDescent="0.25">
      <c r="A24" t="s">
        <v>36</v>
      </c>
      <c r="C24" s="71" t="s">
        <v>36</v>
      </c>
      <c r="D24" s="71">
        <v>102262</v>
      </c>
      <c r="E24" s="71">
        <v>309280</v>
      </c>
      <c r="F24" s="71">
        <v>410325</v>
      </c>
      <c r="G24" s="71">
        <v>433134</v>
      </c>
      <c r="H24" s="71"/>
      <c r="I24" s="71"/>
      <c r="J24" s="71">
        <v>63464</v>
      </c>
      <c r="K24" s="71">
        <v>99636</v>
      </c>
      <c r="L24" s="71">
        <v>1786</v>
      </c>
      <c r="M24" s="71">
        <v>2194</v>
      </c>
      <c r="N24" s="71">
        <v>10115</v>
      </c>
      <c r="O24" s="71">
        <v>20051</v>
      </c>
      <c r="P24" s="71">
        <v>10035</v>
      </c>
      <c r="Q24" s="71">
        <v>45017</v>
      </c>
      <c r="R24" s="71">
        <v>10035</v>
      </c>
      <c r="S24" s="71">
        <v>45017</v>
      </c>
      <c r="T24" s="71">
        <v>536</v>
      </c>
      <c r="U24" s="71">
        <v>939</v>
      </c>
      <c r="V24" s="71"/>
      <c r="W24" s="71"/>
      <c r="Y24" s="71" t="s">
        <v>36</v>
      </c>
      <c r="Z24" s="71">
        <v>67169</v>
      </c>
      <c r="AA24" s="71">
        <v>126896</v>
      </c>
      <c r="AB24" s="71">
        <v>364556</v>
      </c>
      <c r="AC24" s="71">
        <v>375473</v>
      </c>
      <c r="AD24" s="71"/>
      <c r="AE24" s="71"/>
      <c r="AF24" s="71">
        <v>96669</v>
      </c>
      <c r="AG24" s="71">
        <v>95040</v>
      </c>
      <c r="AH24" s="71">
        <v>1604</v>
      </c>
      <c r="AI24" s="71">
        <v>2356</v>
      </c>
      <c r="AJ24" s="71">
        <v>7223</v>
      </c>
      <c r="AK24" s="71">
        <v>9665</v>
      </c>
      <c r="AL24" s="71">
        <v>10035</v>
      </c>
      <c r="AM24" s="71">
        <v>39689</v>
      </c>
      <c r="AN24" s="71">
        <v>10035</v>
      </c>
      <c r="AO24" s="71">
        <v>39689</v>
      </c>
      <c r="AP24" s="71">
        <v>579</v>
      </c>
      <c r="AQ24" s="71">
        <v>659</v>
      </c>
      <c r="AR24" s="71"/>
      <c r="AS24" s="71"/>
      <c r="AV24" s="71" t="s">
        <v>36</v>
      </c>
      <c r="AW24" s="71">
        <v>80667</v>
      </c>
      <c r="AX24" s="71">
        <v>81162</v>
      </c>
      <c r="AY24" s="71">
        <v>316462</v>
      </c>
      <c r="AZ24" s="71">
        <v>374485</v>
      </c>
      <c r="BA24" s="71"/>
      <c r="BB24" s="71"/>
      <c r="BC24" s="71">
        <v>11419</v>
      </c>
      <c r="BD24" s="71">
        <v>10867</v>
      </c>
      <c r="BE24" s="71">
        <v>2519</v>
      </c>
      <c r="BF24" s="71">
        <v>1530</v>
      </c>
      <c r="BG24" s="71">
        <v>5323</v>
      </c>
      <c r="BH24" s="71">
        <v>8109</v>
      </c>
      <c r="BI24" s="71">
        <v>3801</v>
      </c>
      <c r="BJ24" s="71">
        <v>13330</v>
      </c>
      <c r="BK24" s="71">
        <v>3801</v>
      </c>
      <c r="BL24" s="71">
        <v>13330</v>
      </c>
      <c r="BM24" s="71">
        <v>235</v>
      </c>
      <c r="BN24" s="71">
        <v>426</v>
      </c>
      <c r="BO24" s="71"/>
      <c r="BP24" s="71"/>
      <c r="BS24" s="71" t="s">
        <v>36</v>
      </c>
      <c r="BT24" s="71">
        <v>31980</v>
      </c>
      <c r="BU24" s="71">
        <v>94037</v>
      </c>
      <c r="BV24" s="71">
        <v>233628</v>
      </c>
      <c r="BW24" s="71">
        <v>273567</v>
      </c>
      <c r="BX24" s="71"/>
      <c r="BY24" s="71"/>
      <c r="BZ24" s="71">
        <v>11317</v>
      </c>
      <c r="CA24" s="71">
        <v>8254</v>
      </c>
      <c r="CB24" s="71">
        <v>1454</v>
      </c>
      <c r="CC24" s="71">
        <v>1118</v>
      </c>
      <c r="CD24" s="71">
        <v>2879</v>
      </c>
      <c r="CE24" s="71">
        <v>4161</v>
      </c>
      <c r="CF24" s="71">
        <v>12080</v>
      </c>
      <c r="CG24" s="71">
        <v>48571</v>
      </c>
      <c r="CH24" s="71">
        <v>12080</v>
      </c>
      <c r="CI24" s="71">
        <v>48571</v>
      </c>
      <c r="CJ24" s="71">
        <v>392</v>
      </c>
      <c r="CK24" s="71">
        <v>308</v>
      </c>
      <c r="CL24" s="71"/>
      <c r="CM24" s="71"/>
    </row>
    <row r="25" spans="1:91" x14ac:dyDescent="0.25">
      <c r="A25" t="s">
        <v>45</v>
      </c>
      <c r="C25" s="71" t="s">
        <v>45</v>
      </c>
      <c r="D25" s="71">
        <v>1800</v>
      </c>
      <c r="E25" s="71">
        <v>500</v>
      </c>
      <c r="F25" s="71">
        <v>200</v>
      </c>
      <c r="G25" s="71">
        <v>50</v>
      </c>
      <c r="H25" s="71"/>
      <c r="I25" s="71"/>
      <c r="J25" s="71">
        <v>50</v>
      </c>
      <c r="K25" s="71">
        <v>30</v>
      </c>
      <c r="L25" s="71">
        <v>120</v>
      </c>
      <c r="M25" s="71">
        <v>40</v>
      </c>
      <c r="N25" s="71">
        <v>50</v>
      </c>
      <c r="O25" s="71">
        <v>20</v>
      </c>
      <c r="P25" s="71"/>
      <c r="Q25" s="71"/>
      <c r="R25" s="71">
        <v>150</v>
      </c>
      <c r="S25" s="71">
        <v>40</v>
      </c>
      <c r="T25" s="71">
        <v>50</v>
      </c>
      <c r="U25" s="71">
        <v>20</v>
      </c>
      <c r="V25" s="71"/>
      <c r="W25" s="71"/>
      <c r="Y25" s="71" t="s">
        <v>45</v>
      </c>
      <c r="Z25" s="71">
        <v>1500</v>
      </c>
      <c r="AA25" s="71">
        <v>400</v>
      </c>
      <c r="AB25" s="71">
        <v>200</v>
      </c>
      <c r="AC25" s="71">
        <v>50</v>
      </c>
      <c r="AD25" s="71"/>
      <c r="AE25" s="71"/>
      <c r="AF25" s="71">
        <v>50</v>
      </c>
      <c r="AG25" s="71">
        <v>30</v>
      </c>
      <c r="AH25" s="71">
        <v>120</v>
      </c>
      <c r="AI25" s="71">
        <v>40</v>
      </c>
      <c r="AJ25" s="71">
        <v>50</v>
      </c>
      <c r="AK25" s="71">
        <v>20</v>
      </c>
      <c r="AL25" s="71"/>
      <c r="AM25" s="71"/>
      <c r="AN25" s="71">
        <v>150</v>
      </c>
      <c r="AO25" s="71">
        <v>40</v>
      </c>
      <c r="AP25" s="71">
        <v>50</v>
      </c>
      <c r="AQ25" s="71">
        <v>20</v>
      </c>
      <c r="AR25" s="71"/>
      <c r="AS25" s="71"/>
      <c r="AV25" s="71" t="s">
        <v>45</v>
      </c>
      <c r="AW25" s="71">
        <v>1000</v>
      </c>
      <c r="AX25" s="71">
        <v>400</v>
      </c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S25" s="71" t="s">
        <v>45</v>
      </c>
      <c r="BT25" s="71">
        <v>1400</v>
      </c>
      <c r="BU25" s="71">
        <v>500</v>
      </c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</row>
    <row r="26" spans="1:91" x14ac:dyDescent="0.25">
      <c r="A26" t="s">
        <v>42</v>
      </c>
      <c r="C26" s="71" t="s">
        <v>42</v>
      </c>
      <c r="D26" s="71">
        <v>4491</v>
      </c>
      <c r="E26" s="71">
        <v>11470</v>
      </c>
      <c r="F26" s="71">
        <v>916</v>
      </c>
      <c r="G26" s="71">
        <v>1550</v>
      </c>
      <c r="H26" s="71">
        <v>8</v>
      </c>
      <c r="I26" s="71">
        <v>72</v>
      </c>
      <c r="J26" s="71"/>
      <c r="K26" s="71"/>
      <c r="L26" s="71">
        <v>552</v>
      </c>
      <c r="M26" s="71">
        <v>199</v>
      </c>
      <c r="N26" s="71">
        <v>151</v>
      </c>
      <c r="O26" s="71">
        <v>994</v>
      </c>
      <c r="P26" s="71">
        <v>46</v>
      </c>
      <c r="Q26" s="71">
        <v>395</v>
      </c>
      <c r="R26" s="71">
        <v>365</v>
      </c>
      <c r="S26" s="71">
        <v>3126</v>
      </c>
      <c r="T26" s="71">
        <v>44</v>
      </c>
      <c r="U26" s="71">
        <v>65</v>
      </c>
      <c r="V26" s="71"/>
      <c r="W26" s="71"/>
      <c r="Y26" s="71" t="s">
        <v>42</v>
      </c>
      <c r="Z26" s="71">
        <v>5500</v>
      </c>
      <c r="AA26" s="71">
        <v>8130</v>
      </c>
      <c r="AB26" s="71">
        <v>1410</v>
      </c>
      <c r="AC26" s="71">
        <v>1170</v>
      </c>
      <c r="AD26" s="71">
        <v>23</v>
      </c>
      <c r="AE26" s="71">
        <v>88</v>
      </c>
      <c r="AF26" s="71">
        <v>14</v>
      </c>
      <c r="AG26" s="71">
        <v>45</v>
      </c>
      <c r="AH26" s="71">
        <v>508</v>
      </c>
      <c r="AI26" s="71">
        <v>214</v>
      </c>
      <c r="AJ26" s="71">
        <v>171</v>
      </c>
      <c r="AK26" s="71">
        <v>829</v>
      </c>
      <c r="AL26" s="71">
        <v>78</v>
      </c>
      <c r="AM26" s="71">
        <v>430</v>
      </c>
      <c r="AN26" s="71">
        <v>830</v>
      </c>
      <c r="AO26" s="71">
        <v>2300</v>
      </c>
      <c r="AP26" s="71">
        <v>35</v>
      </c>
      <c r="AQ26" s="71">
        <v>450</v>
      </c>
      <c r="AR26" s="71">
        <v>19</v>
      </c>
      <c r="AS26" s="71">
        <v>53</v>
      </c>
      <c r="AV26" s="71" t="s">
        <v>42</v>
      </c>
      <c r="AW26" s="71">
        <v>3600</v>
      </c>
      <c r="AX26" s="71">
        <v>8510</v>
      </c>
      <c r="AY26" s="71">
        <v>628</v>
      </c>
      <c r="AZ26" s="71">
        <v>922</v>
      </c>
      <c r="BA26" s="71"/>
      <c r="BB26" s="71"/>
      <c r="BC26" s="71"/>
      <c r="BD26" s="71"/>
      <c r="BE26" s="71"/>
      <c r="BF26" s="71"/>
      <c r="BG26" s="71">
        <v>166</v>
      </c>
      <c r="BH26" s="71">
        <v>676</v>
      </c>
      <c r="BI26" s="71">
        <v>45</v>
      </c>
      <c r="BJ26" s="71">
        <v>220</v>
      </c>
      <c r="BK26" s="71">
        <v>399</v>
      </c>
      <c r="BL26" s="71">
        <v>2010</v>
      </c>
      <c r="BM26" s="71"/>
      <c r="BN26" s="71"/>
      <c r="BO26" s="71"/>
      <c r="BP26" s="71"/>
      <c r="BS26" s="71" t="s">
        <v>42</v>
      </c>
      <c r="BT26" s="71">
        <v>8700</v>
      </c>
      <c r="BU26" s="71">
        <v>15000</v>
      </c>
      <c r="BV26" s="71">
        <v>1600</v>
      </c>
      <c r="BW26" s="71">
        <v>2900</v>
      </c>
      <c r="BX26" s="71"/>
      <c r="BY26" s="71"/>
      <c r="BZ26" s="71"/>
      <c r="CA26" s="71"/>
      <c r="CB26" s="71"/>
      <c r="CC26" s="71"/>
      <c r="CD26" s="71">
        <v>400</v>
      </c>
      <c r="CE26" s="71">
        <v>1500</v>
      </c>
      <c r="CF26" s="71">
        <v>65</v>
      </c>
      <c r="CG26" s="71">
        <v>585</v>
      </c>
      <c r="CH26" s="71">
        <v>750</v>
      </c>
      <c r="CI26" s="71">
        <v>6750</v>
      </c>
      <c r="CJ26" s="71"/>
      <c r="CK26" s="71"/>
      <c r="CL26" s="71"/>
      <c r="CM26" s="71"/>
    </row>
    <row r="27" spans="1:91" x14ac:dyDescent="0.25">
      <c r="A27" t="s">
        <v>31</v>
      </c>
      <c r="C27" s="71" t="s">
        <v>31</v>
      </c>
      <c r="D27" s="71">
        <v>923</v>
      </c>
      <c r="E27" s="71">
        <v>1671</v>
      </c>
      <c r="F27" s="71">
        <v>813</v>
      </c>
      <c r="G27" s="71">
        <v>1416</v>
      </c>
      <c r="H27" s="71">
        <v>127</v>
      </c>
      <c r="I27" s="71">
        <v>249</v>
      </c>
      <c r="J27" s="71"/>
      <c r="K27" s="71"/>
      <c r="L27" s="71"/>
      <c r="M27" s="71"/>
      <c r="N27" s="71"/>
      <c r="O27" s="71"/>
      <c r="P27" s="71">
        <v>0.85</v>
      </c>
      <c r="Q27" s="71">
        <v>8.82</v>
      </c>
      <c r="R27" s="71">
        <v>6.21</v>
      </c>
      <c r="S27" s="71">
        <v>63.85</v>
      </c>
      <c r="T27" s="71"/>
      <c r="U27" s="71"/>
      <c r="V27" s="71"/>
      <c r="W27" s="71"/>
      <c r="Y27" s="71" t="s">
        <v>31</v>
      </c>
      <c r="Z27" s="71">
        <v>701</v>
      </c>
      <c r="AA27" s="71">
        <v>1282</v>
      </c>
      <c r="AB27" s="71">
        <v>1361</v>
      </c>
      <c r="AC27" s="71">
        <v>2061</v>
      </c>
      <c r="AD27" s="71">
        <v>103</v>
      </c>
      <c r="AE27" s="71">
        <v>198</v>
      </c>
      <c r="AF27" s="71"/>
      <c r="AG27" s="71"/>
      <c r="AH27" s="71"/>
      <c r="AI27" s="71"/>
      <c r="AJ27" s="71"/>
      <c r="AK27" s="71"/>
      <c r="AL27" s="71">
        <v>0.42</v>
      </c>
      <c r="AM27" s="71">
        <v>6.27</v>
      </c>
      <c r="AN27" s="71">
        <v>10</v>
      </c>
      <c r="AO27" s="71">
        <v>53</v>
      </c>
      <c r="AP27" s="71"/>
      <c r="AQ27" s="71"/>
      <c r="AR27" s="71"/>
      <c r="AS27" s="71"/>
      <c r="AV27" s="71" t="s">
        <v>31</v>
      </c>
      <c r="AW27" s="71">
        <v>638</v>
      </c>
      <c r="AX27" s="71">
        <v>1579</v>
      </c>
      <c r="AY27" s="71">
        <v>1249</v>
      </c>
      <c r="AZ27" s="71">
        <v>1301</v>
      </c>
      <c r="BA27" s="71">
        <v>134</v>
      </c>
      <c r="BB27" s="71">
        <v>360</v>
      </c>
      <c r="BC27" s="71"/>
      <c r="BD27" s="71"/>
      <c r="BE27" s="71"/>
      <c r="BF27" s="71"/>
      <c r="BG27" s="71"/>
      <c r="BH27" s="71"/>
      <c r="BI27" s="71">
        <v>0.34</v>
      </c>
      <c r="BJ27" s="71">
        <v>3.7</v>
      </c>
      <c r="BK27" s="71">
        <v>7.05</v>
      </c>
      <c r="BL27" s="71">
        <v>29.18</v>
      </c>
      <c r="BM27" s="71"/>
      <c r="BN27" s="71"/>
      <c r="BO27" s="71"/>
      <c r="BP27" s="71"/>
      <c r="BS27" s="71" t="s">
        <v>31</v>
      </c>
      <c r="BT27" s="71">
        <v>556</v>
      </c>
      <c r="BU27" s="71">
        <v>1382</v>
      </c>
      <c r="BV27" s="71">
        <v>1526</v>
      </c>
      <c r="BW27" s="71">
        <v>1195</v>
      </c>
      <c r="BX27" s="71">
        <v>83</v>
      </c>
      <c r="BY27" s="71">
        <v>271</v>
      </c>
      <c r="BZ27" s="71"/>
      <c r="CA27" s="71"/>
      <c r="CB27" s="71"/>
      <c r="CC27" s="71"/>
      <c r="CD27" s="71"/>
      <c r="CE27" s="71"/>
      <c r="CF27" s="71">
        <v>0.2</v>
      </c>
      <c r="CG27" s="71">
        <v>2.27</v>
      </c>
      <c r="CH27" s="71">
        <v>6</v>
      </c>
      <c r="CI27" s="71">
        <v>19</v>
      </c>
      <c r="CJ27" s="71"/>
      <c r="CK27" s="71"/>
      <c r="CL27" s="71"/>
      <c r="CM27" s="71"/>
    </row>
    <row r="28" spans="1:91" x14ac:dyDescent="0.25">
      <c r="A28" t="s">
        <v>49</v>
      </c>
      <c r="C28" s="71" t="s">
        <v>49</v>
      </c>
      <c r="D28" s="71">
        <v>13460</v>
      </c>
      <c r="E28" s="71">
        <v>25310</v>
      </c>
      <c r="F28" s="71">
        <v>511</v>
      </c>
      <c r="G28" s="71">
        <v>606</v>
      </c>
      <c r="H28" s="71"/>
      <c r="I28" s="71"/>
      <c r="J28" s="71"/>
      <c r="K28" s="71"/>
      <c r="L28" s="71">
        <v>288</v>
      </c>
      <c r="M28" s="71">
        <v>300</v>
      </c>
      <c r="N28" s="71"/>
      <c r="O28" s="71"/>
      <c r="P28" s="71"/>
      <c r="Q28" s="71"/>
      <c r="R28" s="71"/>
      <c r="S28" s="71"/>
      <c r="T28" s="71"/>
      <c r="U28" s="71"/>
      <c r="V28" s="71"/>
      <c r="W28" s="71"/>
      <c r="Y28" s="71" t="s">
        <v>49</v>
      </c>
      <c r="Z28" s="71">
        <v>14310</v>
      </c>
      <c r="AA28" s="71">
        <v>23690</v>
      </c>
      <c r="AB28" s="71">
        <v>511</v>
      </c>
      <c r="AC28" s="71">
        <v>606</v>
      </c>
      <c r="AD28" s="71"/>
      <c r="AE28" s="71"/>
      <c r="AF28" s="71"/>
      <c r="AG28" s="71"/>
      <c r="AH28" s="71">
        <v>294</v>
      </c>
      <c r="AI28" s="71">
        <v>309</v>
      </c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V28" s="71" t="s">
        <v>49</v>
      </c>
      <c r="AW28" s="71">
        <v>9200</v>
      </c>
      <c r="AX28" s="71">
        <v>16000</v>
      </c>
      <c r="AY28" s="71">
        <v>387</v>
      </c>
      <c r="AZ28" s="71">
        <v>489</v>
      </c>
      <c r="BA28" s="71"/>
      <c r="BB28" s="71"/>
      <c r="BC28" s="71"/>
      <c r="BD28" s="71"/>
      <c r="BE28" s="71">
        <v>193</v>
      </c>
      <c r="BF28" s="71">
        <v>300</v>
      </c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S28" s="71" t="s">
        <v>49</v>
      </c>
      <c r="BT28" s="71">
        <v>1000</v>
      </c>
      <c r="BU28" s="71">
        <v>8000</v>
      </c>
      <c r="BV28" s="71"/>
      <c r="BW28" s="71"/>
      <c r="BX28" s="71"/>
      <c r="BY28" s="71"/>
      <c r="BZ28" s="71"/>
      <c r="CA28" s="71"/>
      <c r="CB28" s="71">
        <v>150</v>
      </c>
      <c r="CC28" s="71">
        <v>300</v>
      </c>
      <c r="CD28" s="71"/>
      <c r="CE28" s="71"/>
      <c r="CF28" s="71"/>
      <c r="CG28" s="71"/>
      <c r="CH28" s="71"/>
      <c r="CI28" s="71"/>
      <c r="CJ28" s="71"/>
      <c r="CK28" s="71"/>
      <c r="CL28" s="71"/>
      <c r="CM28" s="71"/>
    </row>
    <row r="29" spans="1:91" x14ac:dyDescent="0.25">
      <c r="A29" t="s">
        <v>46</v>
      </c>
      <c r="C29" s="71" t="s">
        <v>46</v>
      </c>
      <c r="D29" s="71">
        <v>26500</v>
      </c>
      <c r="E29" s="71">
        <v>30600</v>
      </c>
      <c r="F29" s="71">
        <v>34108</v>
      </c>
      <c r="G29" s="71">
        <v>59041</v>
      </c>
      <c r="H29" s="71">
        <v>968</v>
      </c>
      <c r="I29" s="71">
        <v>1200</v>
      </c>
      <c r="J29" s="71"/>
      <c r="K29" s="71"/>
      <c r="L29" s="71">
        <v>928</v>
      </c>
      <c r="M29" s="71">
        <v>787</v>
      </c>
      <c r="N29" s="71">
        <v>384</v>
      </c>
      <c r="O29" s="71">
        <v>607</v>
      </c>
      <c r="P29" s="71"/>
      <c r="Q29" s="71"/>
      <c r="R29" s="71">
        <v>76</v>
      </c>
      <c r="S29" s="71">
        <v>460</v>
      </c>
      <c r="T29" s="71">
        <v>3136</v>
      </c>
      <c r="U29" s="71">
        <v>4897</v>
      </c>
      <c r="V29" s="71"/>
      <c r="W29" s="71"/>
      <c r="Y29" s="71" t="s">
        <v>46</v>
      </c>
      <c r="Z29" s="71">
        <v>26500</v>
      </c>
      <c r="AA29" s="71">
        <v>30600</v>
      </c>
      <c r="AB29" s="71">
        <v>34108</v>
      </c>
      <c r="AC29" s="71">
        <v>59041</v>
      </c>
      <c r="AD29" s="71">
        <v>968</v>
      </c>
      <c r="AE29" s="71">
        <v>1200</v>
      </c>
      <c r="AF29" s="71"/>
      <c r="AG29" s="71"/>
      <c r="AH29" s="71">
        <v>928</v>
      </c>
      <c r="AI29" s="71">
        <v>787</v>
      </c>
      <c r="AJ29" s="71">
        <v>384</v>
      </c>
      <c r="AK29" s="71">
        <v>607</v>
      </c>
      <c r="AL29" s="71"/>
      <c r="AM29" s="71"/>
      <c r="AN29" s="71">
        <v>76</v>
      </c>
      <c r="AO29" s="71">
        <v>460</v>
      </c>
      <c r="AP29" s="71">
        <v>3136</v>
      </c>
      <c r="AQ29" s="71">
        <v>4897</v>
      </c>
      <c r="AR29" s="71"/>
      <c r="AS29" s="71"/>
      <c r="AV29" s="71" t="s">
        <v>46</v>
      </c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S29" s="71" t="s">
        <v>46</v>
      </c>
      <c r="BT29" s="71">
        <v>850</v>
      </c>
      <c r="BU29" s="71">
        <v>300</v>
      </c>
      <c r="BV29" s="71">
        <v>765</v>
      </c>
      <c r="BW29" s="71">
        <v>610</v>
      </c>
      <c r="BX29" s="71">
        <v>95</v>
      </c>
      <c r="BY29" s="71">
        <v>20</v>
      </c>
      <c r="BZ29" s="71"/>
      <c r="CA29" s="71"/>
      <c r="CB29" s="71">
        <v>85</v>
      </c>
      <c r="CC29" s="71">
        <v>50</v>
      </c>
      <c r="CD29" s="71">
        <v>60</v>
      </c>
      <c r="CE29" s="71">
        <v>50</v>
      </c>
      <c r="CF29" s="71"/>
      <c r="CG29" s="71"/>
      <c r="CH29" s="71">
        <v>68</v>
      </c>
      <c r="CI29" s="71">
        <v>14</v>
      </c>
      <c r="CJ29" s="71">
        <v>310</v>
      </c>
      <c r="CK29" s="71">
        <v>60</v>
      </c>
      <c r="CL29" s="71">
        <v>10</v>
      </c>
      <c r="CM29" s="71">
        <v>15</v>
      </c>
    </row>
    <row r="30" spans="1:91" x14ac:dyDescent="0.25">
      <c r="A30" t="s">
        <v>81</v>
      </c>
      <c r="C30" s="71" t="s">
        <v>81</v>
      </c>
      <c r="D30" s="71">
        <v>20000</v>
      </c>
      <c r="E30" s="71">
        <v>20000</v>
      </c>
      <c r="F30" s="71">
        <v>20000</v>
      </c>
      <c r="G30" s="71">
        <v>20000</v>
      </c>
      <c r="H30" s="71">
        <v>5000</v>
      </c>
      <c r="I30" s="71">
        <v>5000</v>
      </c>
      <c r="J30" s="71"/>
      <c r="K30" s="71"/>
      <c r="L30" s="71">
        <v>10000</v>
      </c>
      <c r="M30" s="71">
        <v>10000</v>
      </c>
      <c r="N30" s="71">
        <v>10000</v>
      </c>
      <c r="O30" s="71">
        <v>10000</v>
      </c>
      <c r="P30" s="71">
        <v>1000</v>
      </c>
      <c r="Q30" s="71">
        <v>1000</v>
      </c>
      <c r="R30" s="71">
        <v>1000</v>
      </c>
      <c r="S30" s="71">
        <v>1000</v>
      </c>
      <c r="T30" s="71">
        <v>20000</v>
      </c>
      <c r="U30" s="71">
        <v>20000</v>
      </c>
      <c r="V30" s="71"/>
      <c r="W30" s="71"/>
      <c r="Y30" s="71" t="s">
        <v>81</v>
      </c>
      <c r="Z30" s="71">
        <v>20000</v>
      </c>
      <c r="AA30" s="71">
        <v>20000</v>
      </c>
      <c r="AB30" s="71">
        <v>20000</v>
      </c>
      <c r="AC30" s="71">
        <v>20000</v>
      </c>
      <c r="AD30" s="71">
        <v>5000</v>
      </c>
      <c r="AE30" s="71">
        <v>5000</v>
      </c>
      <c r="AF30" s="71"/>
      <c r="AG30" s="71"/>
      <c r="AH30" s="71">
        <v>10000</v>
      </c>
      <c r="AI30" s="71">
        <v>10000</v>
      </c>
      <c r="AJ30" s="71">
        <v>10000</v>
      </c>
      <c r="AK30" s="71">
        <v>10000</v>
      </c>
      <c r="AL30" s="71">
        <v>1000</v>
      </c>
      <c r="AM30" s="71">
        <v>1000</v>
      </c>
      <c r="AN30" s="71">
        <v>1000</v>
      </c>
      <c r="AO30" s="71">
        <v>1000</v>
      </c>
      <c r="AP30" s="71">
        <v>20000</v>
      </c>
      <c r="AQ30" s="71">
        <v>20000</v>
      </c>
      <c r="AR30" s="71"/>
      <c r="AS30" s="71"/>
      <c r="AV30" s="71" t="s">
        <v>81</v>
      </c>
      <c r="AW30" s="71">
        <v>20000</v>
      </c>
      <c r="AX30" s="71">
        <v>20000</v>
      </c>
      <c r="AY30" s="71">
        <v>20000</v>
      </c>
      <c r="AZ30" s="71">
        <v>20000</v>
      </c>
      <c r="BA30" s="71">
        <v>5000</v>
      </c>
      <c r="BB30" s="71">
        <v>5000</v>
      </c>
      <c r="BC30" s="71"/>
      <c r="BD30" s="71"/>
      <c r="BE30" s="71">
        <v>10000</v>
      </c>
      <c r="BF30" s="71">
        <v>10000</v>
      </c>
      <c r="BG30" s="71">
        <v>10000</v>
      </c>
      <c r="BH30" s="71">
        <v>10000</v>
      </c>
      <c r="BI30" s="71">
        <v>1000</v>
      </c>
      <c r="BJ30" s="71">
        <v>1000</v>
      </c>
      <c r="BK30" s="71">
        <v>1000</v>
      </c>
      <c r="BL30" s="71">
        <v>1000</v>
      </c>
      <c r="BM30" s="71">
        <v>20000</v>
      </c>
      <c r="BN30" s="71">
        <v>20000</v>
      </c>
      <c r="BO30" s="71"/>
      <c r="BP30" s="71"/>
      <c r="BS30" s="71" t="s">
        <v>81</v>
      </c>
      <c r="BT30" s="71"/>
      <c r="BU30" s="71"/>
      <c r="BV30" s="71"/>
      <c r="BW30" s="71"/>
      <c r="BX30" s="71">
        <v>1000</v>
      </c>
      <c r="BY30" s="71">
        <v>1000</v>
      </c>
      <c r="BZ30" s="71"/>
      <c r="CA30" s="71"/>
      <c r="CB30" s="71"/>
      <c r="CC30" s="71"/>
      <c r="CD30" s="71">
        <v>100</v>
      </c>
      <c r="CE30" s="71">
        <v>100</v>
      </c>
      <c r="CF30" s="71"/>
      <c r="CG30" s="71"/>
      <c r="CH30" s="71"/>
      <c r="CI30" s="71"/>
      <c r="CJ30" s="71"/>
      <c r="CK30" s="71"/>
      <c r="CL30" s="71"/>
      <c r="CM30" s="71"/>
    </row>
    <row r="31" spans="1:91" x14ac:dyDescent="0.25">
      <c r="A31" t="s">
        <v>55</v>
      </c>
      <c r="C31" s="71" t="s">
        <v>126</v>
      </c>
      <c r="D31" s="71">
        <v>4000</v>
      </c>
      <c r="E31" s="71">
        <v>4000</v>
      </c>
      <c r="F31" s="71">
        <v>4000</v>
      </c>
      <c r="G31" s="71">
        <v>4000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>
        <v>1000</v>
      </c>
      <c r="S31" s="71">
        <v>1000</v>
      </c>
      <c r="T31" s="71">
        <v>200</v>
      </c>
      <c r="U31" s="71">
        <v>200</v>
      </c>
      <c r="V31" s="71"/>
      <c r="W31" s="71"/>
      <c r="Y31" s="71" t="s">
        <v>126</v>
      </c>
      <c r="Z31" s="71">
        <v>2000</v>
      </c>
      <c r="AA31" s="71">
        <v>2000</v>
      </c>
      <c r="AB31" s="71">
        <v>2000</v>
      </c>
      <c r="AC31" s="71">
        <v>2000</v>
      </c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>
        <v>200</v>
      </c>
      <c r="AQ31" s="71">
        <v>200</v>
      </c>
      <c r="AR31" s="71"/>
      <c r="AS31" s="71"/>
      <c r="AV31" s="71" t="s">
        <v>126</v>
      </c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S31" s="71" t="s">
        <v>126</v>
      </c>
      <c r="BT31" s="71">
        <v>2000</v>
      </c>
      <c r="BU31" s="71">
        <v>2000</v>
      </c>
      <c r="BV31" s="71">
        <v>2000</v>
      </c>
      <c r="BW31" s="71">
        <v>2000</v>
      </c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>
        <v>200</v>
      </c>
      <c r="CK31" s="71">
        <v>200</v>
      </c>
      <c r="CL31" s="71"/>
      <c r="CM31" s="71"/>
    </row>
    <row r="32" spans="1:91" x14ac:dyDescent="0.25">
      <c r="A32" t="s">
        <v>50</v>
      </c>
      <c r="C32" s="71" t="s">
        <v>50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Y32" s="71" t="s">
        <v>50</v>
      </c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V32" s="71" t="s">
        <v>50</v>
      </c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S32" s="71" t="s">
        <v>50</v>
      </c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</row>
    <row r="33" spans="1:91" x14ac:dyDescent="0.25">
      <c r="A33" t="s">
        <v>57</v>
      </c>
      <c r="C33" s="71" t="s">
        <v>120</v>
      </c>
      <c r="D33" s="71">
        <v>1000</v>
      </c>
      <c r="E33" s="71">
        <v>1000</v>
      </c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Y33" s="71" t="s">
        <v>120</v>
      </c>
      <c r="Z33" s="71">
        <v>1000</v>
      </c>
      <c r="AA33" s="71">
        <v>1000</v>
      </c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V33" s="71" t="s">
        <v>120</v>
      </c>
      <c r="AW33" s="71">
        <v>1000</v>
      </c>
      <c r="AX33" s="71">
        <v>1000</v>
      </c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S33" s="71" t="s">
        <v>120</v>
      </c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</row>
    <row r="34" spans="1:91" x14ac:dyDescent="0.25">
      <c r="A34" t="s">
        <v>29</v>
      </c>
      <c r="C34" s="71" t="s">
        <v>29</v>
      </c>
      <c r="D34" s="71">
        <v>300</v>
      </c>
      <c r="E34" s="71">
        <v>150</v>
      </c>
      <c r="F34" s="71">
        <v>50</v>
      </c>
      <c r="G34" s="71">
        <v>50</v>
      </c>
      <c r="H34" s="71"/>
      <c r="I34" s="71"/>
      <c r="J34" s="71"/>
      <c r="K34" s="71"/>
      <c r="L34" s="71">
        <v>50</v>
      </c>
      <c r="M34" s="71">
        <v>10</v>
      </c>
      <c r="N34" s="71"/>
      <c r="O34" s="71"/>
      <c r="P34" s="71"/>
      <c r="Q34" s="71"/>
      <c r="R34" s="71"/>
      <c r="S34" s="71"/>
      <c r="T34" s="71">
        <v>100</v>
      </c>
      <c r="U34" s="71">
        <v>50</v>
      </c>
      <c r="V34" s="71"/>
      <c r="W34" s="71"/>
      <c r="Y34" s="71" t="s">
        <v>29</v>
      </c>
      <c r="Z34" s="71">
        <v>300</v>
      </c>
      <c r="AA34" s="71">
        <v>150</v>
      </c>
      <c r="AB34" s="71">
        <v>50</v>
      </c>
      <c r="AC34" s="71">
        <v>50</v>
      </c>
      <c r="AD34" s="71"/>
      <c r="AE34" s="71"/>
      <c r="AF34" s="71"/>
      <c r="AG34" s="71"/>
      <c r="AH34" s="71">
        <v>50</v>
      </c>
      <c r="AI34" s="71">
        <v>10</v>
      </c>
      <c r="AJ34" s="71"/>
      <c r="AK34" s="71"/>
      <c r="AL34" s="71"/>
      <c r="AM34" s="71"/>
      <c r="AN34" s="71"/>
      <c r="AO34" s="71"/>
      <c r="AP34" s="71">
        <v>100</v>
      </c>
      <c r="AQ34" s="71">
        <v>50</v>
      </c>
      <c r="AR34" s="71"/>
      <c r="AS34" s="71"/>
      <c r="AV34" s="71" t="s">
        <v>29</v>
      </c>
      <c r="AW34" s="71">
        <v>300</v>
      </c>
      <c r="AX34" s="71">
        <v>150</v>
      </c>
      <c r="AY34" s="71">
        <v>50</v>
      </c>
      <c r="AZ34" s="71">
        <v>50</v>
      </c>
      <c r="BA34" s="71"/>
      <c r="BB34" s="71"/>
      <c r="BC34" s="71"/>
      <c r="BD34" s="71"/>
      <c r="BE34" s="71">
        <v>50</v>
      </c>
      <c r="BF34" s="71">
        <v>10</v>
      </c>
      <c r="BG34" s="71"/>
      <c r="BH34" s="71"/>
      <c r="BI34" s="71"/>
      <c r="BJ34" s="71"/>
      <c r="BK34" s="71"/>
      <c r="BL34" s="71"/>
      <c r="BM34" s="71">
        <v>100</v>
      </c>
      <c r="BN34" s="71">
        <v>50</v>
      </c>
      <c r="BO34" s="71"/>
      <c r="BP34" s="71"/>
      <c r="BS34" s="71" t="s">
        <v>29</v>
      </c>
      <c r="BT34" s="71">
        <v>300</v>
      </c>
      <c r="BU34" s="71">
        <v>150</v>
      </c>
      <c r="BV34" s="71">
        <v>50</v>
      </c>
      <c r="BW34" s="71">
        <v>50</v>
      </c>
      <c r="BX34" s="71"/>
      <c r="BY34" s="71"/>
      <c r="BZ34" s="71"/>
      <c r="CA34" s="71"/>
      <c r="CB34" s="71">
        <v>50</v>
      </c>
      <c r="CC34" s="71">
        <v>10</v>
      </c>
      <c r="CD34" s="71"/>
      <c r="CE34" s="71"/>
      <c r="CF34" s="71"/>
      <c r="CG34" s="71"/>
      <c r="CH34" s="71"/>
      <c r="CI34" s="71"/>
      <c r="CJ34" s="71">
        <v>100</v>
      </c>
      <c r="CK34" s="71">
        <v>50</v>
      </c>
      <c r="CL34" s="71"/>
      <c r="CM34" s="71"/>
    </row>
    <row r="35" spans="1:91" x14ac:dyDescent="0.25">
      <c r="A35" t="s">
        <v>61</v>
      </c>
      <c r="C35" s="71" t="s">
        <v>61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Y35" s="71" t="s">
        <v>61</v>
      </c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V35" s="71" t="s">
        <v>61</v>
      </c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S35" s="71" t="s">
        <v>61</v>
      </c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</row>
    <row r="36" spans="1:91" x14ac:dyDescent="0.25">
      <c r="A36" t="s">
        <v>38</v>
      </c>
      <c r="C36" s="71" t="s">
        <v>38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Y36" s="71" t="s">
        <v>38</v>
      </c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V36" s="71" t="s">
        <v>38</v>
      </c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S36" s="71" t="s">
        <v>38</v>
      </c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</row>
    <row r="37" spans="1:91" x14ac:dyDescent="0.25">
      <c r="A37" t="s">
        <v>27</v>
      </c>
      <c r="C37" s="71" t="s">
        <v>27</v>
      </c>
      <c r="D37" s="71">
        <v>360</v>
      </c>
      <c r="E37" s="71">
        <v>988</v>
      </c>
      <c r="F37" s="71">
        <v>290</v>
      </c>
      <c r="G37" s="71">
        <v>789</v>
      </c>
      <c r="H37" s="71">
        <v>270</v>
      </c>
      <c r="I37" s="71">
        <v>570</v>
      </c>
      <c r="J37" s="71">
        <v>0</v>
      </c>
      <c r="K37" s="71">
        <v>0</v>
      </c>
      <c r="L37" s="71">
        <v>121</v>
      </c>
      <c r="M37" s="71">
        <v>323</v>
      </c>
      <c r="N37" s="71">
        <v>255</v>
      </c>
      <c r="O37" s="71">
        <v>890</v>
      </c>
      <c r="P37" s="71">
        <v>0</v>
      </c>
      <c r="Q37" s="71">
        <v>0</v>
      </c>
      <c r="R37" s="71"/>
      <c r="S37" s="71"/>
      <c r="T37" s="71">
        <v>350</v>
      </c>
      <c r="U37" s="71">
        <v>790</v>
      </c>
      <c r="V37" s="71">
        <v>560</v>
      </c>
      <c r="W37" s="71">
        <v>980</v>
      </c>
      <c r="Y37" s="71" t="s">
        <v>27</v>
      </c>
      <c r="Z37" s="71">
        <v>350</v>
      </c>
      <c r="AA37" s="71">
        <v>980</v>
      </c>
      <c r="AB37" s="71">
        <v>0</v>
      </c>
      <c r="AC37" s="71">
        <v>0</v>
      </c>
      <c r="AD37" s="71">
        <v>275</v>
      </c>
      <c r="AE37" s="71">
        <v>770</v>
      </c>
      <c r="AF37" s="71">
        <v>0</v>
      </c>
      <c r="AG37" s="71">
        <v>0</v>
      </c>
      <c r="AH37" s="71">
        <v>0</v>
      </c>
      <c r="AI37" s="71">
        <v>0</v>
      </c>
      <c r="AJ37" s="71">
        <v>250</v>
      </c>
      <c r="AK37" s="71">
        <v>790</v>
      </c>
      <c r="AL37" s="71">
        <v>0</v>
      </c>
      <c r="AM37" s="71">
        <v>0</v>
      </c>
      <c r="AN37" s="71"/>
      <c r="AO37" s="71"/>
      <c r="AP37" s="71">
        <v>0</v>
      </c>
      <c r="AQ37" s="71">
        <v>0</v>
      </c>
      <c r="AR37" s="71">
        <v>0</v>
      </c>
      <c r="AS37" s="71">
        <v>0</v>
      </c>
      <c r="AV37" s="71" t="s">
        <v>27</v>
      </c>
      <c r="AW37" s="71">
        <v>350</v>
      </c>
      <c r="AX37" s="71">
        <v>980</v>
      </c>
      <c r="AY37" s="71">
        <v>0</v>
      </c>
      <c r="AZ37" s="71">
        <v>0</v>
      </c>
      <c r="BA37" s="71">
        <v>275</v>
      </c>
      <c r="BB37" s="71">
        <v>770</v>
      </c>
      <c r="BC37" s="71">
        <v>0</v>
      </c>
      <c r="BD37" s="71">
        <v>0</v>
      </c>
      <c r="BE37" s="71">
        <v>0</v>
      </c>
      <c r="BF37" s="71">
        <v>0</v>
      </c>
      <c r="BG37" s="71">
        <v>250</v>
      </c>
      <c r="BH37" s="71">
        <v>790</v>
      </c>
      <c r="BI37" s="71">
        <v>0</v>
      </c>
      <c r="BJ37" s="71">
        <v>0</v>
      </c>
      <c r="BK37" s="71"/>
      <c r="BL37" s="71"/>
      <c r="BM37" s="71">
        <v>0</v>
      </c>
      <c r="BN37" s="71">
        <v>0</v>
      </c>
      <c r="BO37" s="71">
        <v>0</v>
      </c>
      <c r="BP37" s="71">
        <v>0</v>
      </c>
      <c r="BS37" s="71" t="s">
        <v>27</v>
      </c>
      <c r="BT37" s="71">
        <v>1000</v>
      </c>
      <c r="BU37" s="71">
        <v>1000</v>
      </c>
      <c r="BV37" s="71"/>
      <c r="BW37" s="71"/>
      <c r="BX37" s="71">
        <v>1000</v>
      </c>
      <c r="BY37" s="71">
        <v>1000</v>
      </c>
      <c r="BZ37" s="71"/>
      <c r="CA37" s="71"/>
      <c r="CB37" s="71"/>
      <c r="CC37" s="71"/>
      <c r="CD37" s="71">
        <v>1000</v>
      </c>
      <c r="CE37" s="71">
        <v>1000</v>
      </c>
      <c r="CF37" s="71"/>
      <c r="CG37" s="71"/>
      <c r="CH37" s="71"/>
      <c r="CI37" s="71"/>
      <c r="CJ37" s="71"/>
      <c r="CK37" s="71"/>
      <c r="CL37" s="71"/>
      <c r="CM37" s="71"/>
    </row>
    <row r="38" spans="1:91" x14ac:dyDescent="0.25">
      <c r="A38" t="s">
        <v>41</v>
      </c>
      <c r="C38" s="71" t="s">
        <v>41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Y38" s="71" t="s">
        <v>41</v>
      </c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V38" s="71" t="s">
        <v>41</v>
      </c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S38" s="71" t="s">
        <v>41</v>
      </c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</row>
    <row r="39" spans="1:91" x14ac:dyDescent="0.25">
      <c r="A39" t="s">
        <v>40</v>
      </c>
      <c r="C39" s="71" t="s">
        <v>40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Y39" s="71" t="s">
        <v>40</v>
      </c>
      <c r="Z39" s="71">
        <v>1700</v>
      </c>
      <c r="AA39" s="71">
        <v>2800</v>
      </c>
      <c r="AB39" s="71">
        <v>900</v>
      </c>
      <c r="AC39" s="71">
        <v>3700</v>
      </c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>
        <v>250</v>
      </c>
      <c r="AO39" s="71">
        <v>1200</v>
      </c>
      <c r="AP39" s="71"/>
      <c r="AQ39" s="71"/>
      <c r="AR39" s="71"/>
      <c r="AS39" s="71"/>
      <c r="AV39" s="71" t="s">
        <v>40</v>
      </c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S39" s="71" t="s">
        <v>40</v>
      </c>
      <c r="BT39" s="71"/>
      <c r="BU39" s="71"/>
      <c r="BV39" s="71">
        <v>100</v>
      </c>
      <c r="BW39" s="71">
        <v>850</v>
      </c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>
        <v>100200</v>
      </c>
      <c r="CI39" s="71">
        <v>500750</v>
      </c>
      <c r="CJ39" s="71"/>
      <c r="CK39" s="71"/>
      <c r="CL39" s="71"/>
      <c r="CM39" s="71"/>
    </row>
    <row r="40" spans="1:91" x14ac:dyDescent="0.25">
      <c r="A40" t="s">
        <v>231</v>
      </c>
      <c r="C40" s="71" t="s">
        <v>58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Y40" s="71" t="s">
        <v>58</v>
      </c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V40" s="71" t="s">
        <v>58</v>
      </c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S40" s="71" t="s">
        <v>58</v>
      </c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</row>
    <row r="41" spans="1:91" x14ac:dyDescent="0.25">
      <c r="A41" t="s">
        <v>23</v>
      </c>
      <c r="C41" s="71" t="s">
        <v>23</v>
      </c>
      <c r="D41" s="71">
        <v>40000</v>
      </c>
      <c r="E41" s="71">
        <v>40000</v>
      </c>
      <c r="F41" s="71">
        <v>60000</v>
      </c>
      <c r="G41" s="71">
        <v>60000</v>
      </c>
      <c r="H41" s="71">
        <v>1000</v>
      </c>
      <c r="I41" s="71">
        <v>1000</v>
      </c>
      <c r="J41" s="71"/>
      <c r="K41" s="71"/>
      <c r="L41" s="71">
        <v>500</v>
      </c>
      <c r="M41" s="71">
        <v>500</v>
      </c>
      <c r="N41" s="71"/>
      <c r="O41" s="71"/>
      <c r="P41" s="71">
        <v>100</v>
      </c>
      <c r="Q41" s="71">
        <v>100</v>
      </c>
      <c r="R41" s="71">
        <v>900</v>
      </c>
      <c r="S41" s="71">
        <v>900</v>
      </c>
      <c r="T41" s="71">
        <v>300</v>
      </c>
      <c r="U41" s="71">
        <v>300</v>
      </c>
      <c r="V41" s="71"/>
      <c r="W41" s="71"/>
      <c r="Y41" s="71" t="s">
        <v>23</v>
      </c>
      <c r="Z41" s="71">
        <v>20000</v>
      </c>
      <c r="AA41" s="71">
        <v>20000</v>
      </c>
      <c r="AB41" s="71">
        <v>60000</v>
      </c>
      <c r="AC41" s="71">
        <v>60000</v>
      </c>
      <c r="AD41" s="71">
        <v>1000</v>
      </c>
      <c r="AE41" s="71">
        <v>1000</v>
      </c>
      <c r="AF41" s="71"/>
      <c r="AG41" s="71"/>
      <c r="AH41" s="71">
        <v>500</v>
      </c>
      <c r="AI41" s="71">
        <v>500</v>
      </c>
      <c r="AJ41" s="71"/>
      <c r="AK41" s="71"/>
      <c r="AL41" s="71">
        <v>100</v>
      </c>
      <c r="AM41" s="71">
        <v>100</v>
      </c>
      <c r="AN41" s="71">
        <v>900</v>
      </c>
      <c r="AO41" s="71">
        <v>900</v>
      </c>
      <c r="AP41" s="71">
        <v>300</v>
      </c>
      <c r="AQ41" s="71">
        <v>300</v>
      </c>
      <c r="AR41" s="71"/>
      <c r="AS41" s="71"/>
      <c r="AV41" s="71" t="s">
        <v>23</v>
      </c>
      <c r="AW41" s="71">
        <v>20000</v>
      </c>
      <c r="AX41" s="71">
        <v>20000</v>
      </c>
      <c r="AY41" s="71">
        <v>40000</v>
      </c>
      <c r="AZ41" s="71">
        <v>40000</v>
      </c>
      <c r="BA41" s="71">
        <v>1000</v>
      </c>
      <c r="BB41" s="71">
        <v>1000</v>
      </c>
      <c r="BC41" s="71"/>
      <c r="BD41" s="71"/>
      <c r="BE41" s="71">
        <v>500</v>
      </c>
      <c r="BF41" s="71">
        <v>500</v>
      </c>
      <c r="BG41" s="71"/>
      <c r="BH41" s="71"/>
      <c r="BI41" s="71">
        <v>100</v>
      </c>
      <c r="BJ41" s="71">
        <v>100</v>
      </c>
      <c r="BK41" s="71">
        <v>900</v>
      </c>
      <c r="BL41" s="71">
        <v>900</v>
      </c>
      <c r="BM41" s="71">
        <v>300</v>
      </c>
      <c r="BN41" s="71">
        <v>300</v>
      </c>
      <c r="BO41" s="71"/>
      <c r="BP41" s="71"/>
      <c r="BS41" s="71" t="s">
        <v>23</v>
      </c>
      <c r="BT41" s="71">
        <v>10000</v>
      </c>
      <c r="BU41" s="71">
        <v>10000</v>
      </c>
      <c r="BV41" s="71">
        <v>36000</v>
      </c>
      <c r="BW41" s="71">
        <v>36000</v>
      </c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</row>
    <row r="42" spans="1:91" x14ac:dyDescent="0.25">
      <c r="A42" t="s">
        <v>30</v>
      </c>
      <c r="C42" s="71" t="s">
        <v>30</v>
      </c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Y42" s="71" t="s">
        <v>30</v>
      </c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V42" s="71" t="s">
        <v>30</v>
      </c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S42" s="71" t="s">
        <v>30</v>
      </c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</row>
    <row r="43" spans="1:91" x14ac:dyDescent="0.25">
      <c r="A43" t="s">
        <v>264</v>
      </c>
      <c r="C43" s="71" t="s">
        <v>48</v>
      </c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Y43" s="71" t="s">
        <v>48</v>
      </c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V43" s="71" t="s">
        <v>48</v>
      </c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S43" s="71" t="s">
        <v>48</v>
      </c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</row>
    <row r="44" spans="1:91" x14ac:dyDescent="0.25">
      <c r="A44" t="s">
        <v>48</v>
      </c>
      <c r="C44" s="71" t="s">
        <v>35</v>
      </c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Y44" s="71" t="s">
        <v>35</v>
      </c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V44" s="71" t="s">
        <v>35</v>
      </c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S44" s="71" t="s">
        <v>35</v>
      </c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</row>
    <row r="45" spans="1:91" x14ac:dyDescent="0.25">
      <c r="A45" t="s">
        <v>265</v>
      </c>
      <c r="C45" s="71" t="s">
        <v>39</v>
      </c>
      <c r="D45" s="71">
        <v>255598</v>
      </c>
      <c r="E45" s="71">
        <v>254686</v>
      </c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Y45" s="71" t="s">
        <v>39</v>
      </c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V45" s="71" t="s">
        <v>39</v>
      </c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S45" s="71" t="s">
        <v>39</v>
      </c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</row>
    <row r="46" spans="1:91" x14ac:dyDescent="0.25">
      <c r="A46" t="s">
        <v>39</v>
      </c>
      <c r="C46" s="71" t="s">
        <v>34</v>
      </c>
      <c r="D46" s="71">
        <v>22597</v>
      </c>
      <c r="E46" s="71">
        <v>248733</v>
      </c>
      <c r="F46" s="71">
        <v>7060</v>
      </c>
      <c r="G46" s="71">
        <v>38590</v>
      </c>
      <c r="H46" s="71"/>
      <c r="I46" s="71"/>
      <c r="J46" s="71"/>
      <c r="K46" s="71"/>
      <c r="L46" s="71">
        <v>5</v>
      </c>
      <c r="M46" s="71">
        <v>20</v>
      </c>
      <c r="N46" s="71"/>
      <c r="O46" s="71"/>
      <c r="P46" s="71"/>
      <c r="Q46" s="71"/>
      <c r="R46" s="71"/>
      <c r="S46" s="71"/>
      <c r="T46" s="71">
        <v>2392</v>
      </c>
      <c r="U46" s="71">
        <v>5424</v>
      </c>
      <c r="V46" s="71"/>
      <c r="W46" s="71"/>
      <c r="Y46" s="71" t="s">
        <v>34</v>
      </c>
      <c r="Z46" s="71">
        <v>35000</v>
      </c>
      <c r="AA46" s="71">
        <v>120000</v>
      </c>
      <c r="AB46" s="71">
        <v>3000</v>
      </c>
      <c r="AC46" s="71">
        <v>7000</v>
      </c>
      <c r="AD46" s="71"/>
      <c r="AE46" s="71"/>
      <c r="AF46" s="71"/>
      <c r="AG46" s="71"/>
      <c r="AH46" s="71">
        <v>5</v>
      </c>
      <c r="AI46" s="71">
        <v>20</v>
      </c>
      <c r="AJ46" s="71"/>
      <c r="AK46" s="71"/>
      <c r="AL46" s="71"/>
      <c r="AM46" s="71"/>
      <c r="AN46" s="71"/>
      <c r="AO46" s="71"/>
      <c r="AP46" s="71">
        <v>1000</v>
      </c>
      <c r="AQ46" s="71">
        <v>2800</v>
      </c>
      <c r="AR46" s="71"/>
      <c r="AS46" s="71"/>
      <c r="AV46" s="71" t="s">
        <v>34</v>
      </c>
      <c r="AW46" s="71">
        <v>25000</v>
      </c>
      <c r="AX46" s="71">
        <v>115000</v>
      </c>
      <c r="AY46" s="71">
        <v>3500</v>
      </c>
      <c r="AZ46" s="71">
        <v>6500</v>
      </c>
      <c r="BA46" s="71"/>
      <c r="BB46" s="71"/>
      <c r="BC46" s="71"/>
      <c r="BD46" s="71"/>
      <c r="BE46" s="71">
        <v>5</v>
      </c>
      <c r="BF46" s="71">
        <v>20</v>
      </c>
      <c r="BG46" s="71"/>
      <c r="BH46" s="71"/>
      <c r="BI46" s="71"/>
      <c r="BJ46" s="71"/>
      <c r="BK46" s="71"/>
      <c r="BL46" s="71"/>
      <c r="BM46" s="71">
        <v>1500</v>
      </c>
      <c r="BN46" s="71">
        <v>3000</v>
      </c>
      <c r="BO46" s="71"/>
      <c r="BP46" s="71"/>
      <c r="BS46" s="71" t="s">
        <v>34</v>
      </c>
      <c r="BT46" s="71">
        <v>22500</v>
      </c>
      <c r="BU46" s="71">
        <v>107000</v>
      </c>
      <c r="BV46" s="71">
        <v>3000</v>
      </c>
      <c r="BW46" s="71">
        <v>5000</v>
      </c>
      <c r="BX46" s="71">
        <v>5</v>
      </c>
      <c r="BY46" s="71">
        <v>10</v>
      </c>
      <c r="BZ46" s="71"/>
      <c r="CA46" s="71"/>
      <c r="CB46" s="71">
        <v>10</v>
      </c>
      <c r="CC46" s="71">
        <v>25</v>
      </c>
      <c r="CD46" s="71"/>
      <c r="CE46" s="71"/>
      <c r="CF46" s="71"/>
      <c r="CG46" s="71"/>
      <c r="CH46" s="71"/>
      <c r="CI46" s="71"/>
      <c r="CJ46" s="71">
        <v>3500</v>
      </c>
      <c r="CK46" s="71">
        <v>5000</v>
      </c>
      <c r="CL46" s="71"/>
      <c r="CM46" s="71"/>
    </row>
    <row r="47" spans="1:91" x14ac:dyDescent="0.25">
      <c r="A47" t="s">
        <v>34</v>
      </c>
      <c r="C47" s="71" t="s">
        <v>264</v>
      </c>
      <c r="D47" s="71">
        <v>44210</v>
      </c>
      <c r="E47" s="71">
        <v>87990</v>
      </c>
      <c r="F47" s="71">
        <v>10210</v>
      </c>
      <c r="G47" s="71">
        <v>11740</v>
      </c>
      <c r="H47" s="71">
        <v>2230</v>
      </c>
      <c r="I47" s="71">
        <v>4780</v>
      </c>
      <c r="J47" s="71"/>
      <c r="K47" s="71"/>
      <c r="L47" s="71"/>
      <c r="M47" s="71"/>
      <c r="N47" s="71"/>
      <c r="O47" s="71"/>
      <c r="P47" s="71"/>
      <c r="Q47" s="71"/>
      <c r="R47" s="71">
        <v>2410</v>
      </c>
      <c r="S47" s="71">
        <v>18930</v>
      </c>
      <c r="T47" s="71"/>
      <c r="U47" s="71"/>
      <c r="V47" s="71"/>
      <c r="W47" s="71"/>
      <c r="Y47" s="71" t="s">
        <v>37</v>
      </c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V47" s="71" t="s">
        <v>37</v>
      </c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S47" s="71" t="s">
        <v>37</v>
      </c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</row>
    <row r="48" spans="1:91" x14ac:dyDescent="0.25">
      <c r="A48" t="s">
        <v>233</v>
      </c>
      <c r="C48" s="71" t="s">
        <v>59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Y48" s="71" t="s">
        <v>59</v>
      </c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V48" s="71" t="s">
        <v>59</v>
      </c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S48" s="71" t="s">
        <v>59</v>
      </c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</row>
    <row r="49" spans="1:91" x14ac:dyDescent="0.25">
      <c r="A49" t="s">
        <v>28</v>
      </c>
      <c r="C49" s="71" t="s">
        <v>28</v>
      </c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Y49" s="71" t="s">
        <v>28</v>
      </c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V49" s="71" t="s">
        <v>28</v>
      </c>
      <c r="AW49" s="71">
        <v>1000</v>
      </c>
      <c r="AX49" s="71">
        <v>5000</v>
      </c>
      <c r="AY49" s="71">
        <v>10000</v>
      </c>
      <c r="AZ49" s="71">
        <v>10000</v>
      </c>
      <c r="BA49" s="71">
        <v>50</v>
      </c>
      <c r="BB49" s="71">
        <v>100</v>
      </c>
      <c r="BC49" s="71">
        <v>300</v>
      </c>
      <c r="BD49" s="71">
        <v>300</v>
      </c>
      <c r="BE49" s="71">
        <v>200</v>
      </c>
      <c r="BF49" s="71">
        <v>200</v>
      </c>
      <c r="BG49" s="71">
        <v>100</v>
      </c>
      <c r="BH49" s="71">
        <v>2000</v>
      </c>
      <c r="BI49" s="71"/>
      <c r="BJ49" s="71"/>
      <c r="BK49" s="71"/>
      <c r="BL49" s="71"/>
      <c r="BM49" s="71">
        <v>70</v>
      </c>
      <c r="BN49" s="71">
        <v>200</v>
      </c>
      <c r="BO49" s="71">
        <v>200</v>
      </c>
      <c r="BP49" s="71">
        <v>600</v>
      </c>
      <c r="BS49" s="71" t="s">
        <v>28</v>
      </c>
      <c r="BT49" s="71">
        <v>2000</v>
      </c>
      <c r="BU49" s="71">
        <v>10000</v>
      </c>
      <c r="BV49" s="71">
        <v>20000</v>
      </c>
      <c r="BW49" s="71">
        <v>20000</v>
      </c>
      <c r="BX49" s="71">
        <v>100</v>
      </c>
      <c r="BY49" s="71">
        <v>200</v>
      </c>
      <c r="BZ49" s="71">
        <v>600</v>
      </c>
      <c r="CA49" s="71">
        <v>600</v>
      </c>
      <c r="CB49" s="71">
        <v>400</v>
      </c>
      <c r="CC49" s="71">
        <v>400</v>
      </c>
      <c r="CD49" s="71">
        <v>200</v>
      </c>
      <c r="CE49" s="71">
        <v>4000</v>
      </c>
      <c r="CF49" s="71"/>
      <c r="CG49" s="71"/>
      <c r="CH49" s="71"/>
      <c r="CI49" s="71"/>
      <c r="CJ49" s="71">
        <v>140</v>
      </c>
      <c r="CK49" s="71">
        <v>400</v>
      </c>
      <c r="CL49" s="71">
        <v>400</v>
      </c>
      <c r="CM49" s="71">
        <v>1200</v>
      </c>
    </row>
  </sheetData>
  <autoFilter ref="AU6:CM6" xr:uid="{D7D595AA-B97C-42E1-8F9A-2AB12C5B7AAE}">
    <sortState xmlns:xlrd2="http://schemas.microsoft.com/office/spreadsheetml/2017/richdata2" ref="AU6:CM6">
      <sortCondition ref="AV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Market Share</vt:lpstr>
      <vt:lpstr>Connectivity Remit</vt:lpstr>
      <vt:lpstr>Connected Institutions</vt:lpstr>
      <vt:lpstr>Users</vt:lpstr>
      <vt:lpstr>Table _Typical IP Link capacity</vt:lpstr>
      <vt:lpstr>Aver High cap conn Share</vt:lpstr>
      <vt:lpstr>Traffic carriers</vt:lpstr>
      <vt:lpstr>Average Traffic</vt:lpstr>
      <vt:lpstr>Peak traffic</vt:lpstr>
      <vt:lpstr>Table _Highest IP Link capacity</vt:lpstr>
      <vt:lpstr>Table Traffic Growth % </vt:lpstr>
      <vt:lpstr>Charging_Levels _Commercial</vt:lpstr>
      <vt:lpstr>Foreign Campuses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Wustenberg</dc:creator>
  <cp:lastModifiedBy>Daniel Wustenberg</cp:lastModifiedBy>
  <dcterms:created xsi:type="dcterms:W3CDTF">2020-01-28T16:07:30Z</dcterms:created>
  <dcterms:modified xsi:type="dcterms:W3CDTF">2023-06-28T16:22:40Z</dcterms:modified>
</cp:coreProperties>
</file>